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385"/>
  </bookViews>
  <sheets>
    <sheet name="97" sheetId="1" r:id="rId1"/>
  </sheets>
  <definedNames>
    <definedName name="_xlnm.Print_Area" localSheetId="0">'97'!$A$1:$J$35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G26" i="1"/>
  <c r="F26" i="1" s="1"/>
  <c r="H25" i="1"/>
  <c r="G25" i="1"/>
  <c r="H24" i="1"/>
  <c r="G24" i="1"/>
  <c r="F24" i="1" s="1"/>
  <c r="H23" i="1"/>
  <c r="G23" i="1"/>
  <c r="F23" i="1" s="1"/>
  <c r="H22" i="1"/>
  <c r="G22" i="1"/>
  <c r="F22" i="1" s="1"/>
  <c r="H21" i="1"/>
  <c r="F21" i="1" s="1"/>
  <c r="G21" i="1"/>
  <c r="H20" i="1"/>
  <c r="G20" i="1"/>
  <c r="F20" i="1" s="1"/>
  <c r="H19" i="1"/>
  <c r="H18" i="1" s="1"/>
  <c r="G19" i="1"/>
  <c r="J18" i="1"/>
  <c r="I18" i="1"/>
  <c r="I11" i="1" s="1"/>
  <c r="E18" i="1"/>
  <c r="D18" i="1"/>
  <c r="H17" i="1"/>
  <c r="F17" i="1" s="1"/>
  <c r="G17" i="1"/>
  <c r="H16" i="1"/>
  <c r="G16" i="1"/>
  <c r="F16" i="1" s="1"/>
  <c r="H15" i="1"/>
  <c r="F15" i="1" s="1"/>
  <c r="G15" i="1"/>
  <c r="H14" i="1"/>
  <c r="G14" i="1"/>
  <c r="F14" i="1" s="1"/>
  <c r="G13" i="1"/>
  <c r="F13" i="1" s="1"/>
  <c r="J12" i="1"/>
  <c r="J11" i="1" s="1"/>
  <c r="I12" i="1"/>
  <c r="H12" i="1"/>
  <c r="E12" i="1"/>
  <c r="D12" i="1"/>
  <c r="D11" i="1" s="1"/>
  <c r="E11" i="1"/>
  <c r="F25" i="1" l="1"/>
  <c r="F19" i="1"/>
  <c r="G18" i="1"/>
  <c r="F18" i="1" s="1"/>
  <c r="H11" i="1"/>
  <c r="G12" i="1"/>
  <c r="F12" i="1" l="1"/>
  <c r="F11" i="1" s="1"/>
  <c r="G11" i="1"/>
</calcChain>
</file>

<file path=xl/sharedStrings.xml><?xml version="1.0" encoding="utf-8"?>
<sst xmlns="http://schemas.openxmlformats.org/spreadsheetml/2006/main" count="37" uniqueCount="37">
  <si>
    <t>（26）保育園の状況</t>
    <rPh sb="4" eb="5">
      <t>タモツ</t>
    </rPh>
    <rPh sb="5" eb="6">
      <t>イク</t>
    </rPh>
    <rPh sb="6" eb="7">
      <t>エン</t>
    </rPh>
    <rPh sb="8" eb="9">
      <t>ジョウ</t>
    </rPh>
    <rPh sb="9" eb="10">
      <t>イワン</t>
    </rPh>
    <phoneticPr fontId="3"/>
  </si>
  <si>
    <t>各年度４月１日現在　単位：人</t>
    <rPh sb="0" eb="3">
      <t>カクネンド</t>
    </rPh>
    <rPh sb="4" eb="5">
      <t>ガツ</t>
    </rPh>
    <rPh sb="6" eb="7">
      <t>ニチ</t>
    </rPh>
    <rPh sb="7" eb="9">
      <t>ゲンザイ</t>
    </rPh>
    <rPh sb="10" eb="12">
      <t>タンイ</t>
    </rPh>
    <rPh sb="13" eb="14">
      <t>ニン</t>
    </rPh>
    <phoneticPr fontId="3"/>
  </si>
  <si>
    <t>年度</t>
    <rPh sb="0" eb="1">
      <t>ネン</t>
    </rPh>
    <rPh sb="1" eb="2">
      <t>ド</t>
    </rPh>
    <phoneticPr fontId="3"/>
  </si>
  <si>
    <t>施設</t>
    <rPh sb="0" eb="2">
      <t>シセツ</t>
    </rPh>
    <phoneticPr fontId="3"/>
  </si>
  <si>
    <t>入園定員数</t>
    <rPh sb="0" eb="2">
      <t>ニュウエン</t>
    </rPh>
    <rPh sb="2" eb="4">
      <t>テイイン</t>
    </rPh>
    <rPh sb="4" eb="5">
      <t>スウ</t>
    </rPh>
    <phoneticPr fontId="3"/>
  </si>
  <si>
    <t>保育児童数</t>
    <rPh sb="0" eb="1">
      <t>タモツ</t>
    </rPh>
    <rPh sb="1" eb="2">
      <t>イク</t>
    </rPh>
    <rPh sb="2" eb="3">
      <t>コ</t>
    </rPh>
    <rPh sb="3" eb="4">
      <t>ワラベ</t>
    </rPh>
    <rPh sb="4" eb="5">
      <t>スウ</t>
    </rPh>
    <phoneticPr fontId="3"/>
  </si>
  <si>
    <t>職員数</t>
    <rPh sb="0" eb="3">
      <t>ショクインスウ</t>
    </rPh>
    <phoneticPr fontId="3"/>
  </si>
  <si>
    <t>総数</t>
    <rPh sb="0" eb="2">
      <t>ソウスウ</t>
    </rPh>
    <phoneticPr fontId="3"/>
  </si>
  <si>
    <t>3歳未満</t>
    <rPh sb="1" eb="4">
      <t>サイミマン</t>
    </rPh>
    <phoneticPr fontId="3"/>
  </si>
  <si>
    <t>3歳以上</t>
    <rPh sb="1" eb="4">
      <t>サイイジョウ</t>
    </rPh>
    <phoneticPr fontId="3"/>
  </si>
  <si>
    <t>園長､主任
保育士含む</t>
    <rPh sb="0" eb="2">
      <t>エンチョウ</t>
    </rPh>
    <rPh sb="3" eb="5">
      <t>シュニン</t>
    </rPh>
    <rPh sb="6" eb="9">
      <t>ホイクシ</t>
    </rPh>
    <rPh sb="9" eb="10">
      <t>フク</t>
    </rPh>
    <phoneticPr fontId="3"/>
  </si>
  <si>
    <t>その他の
職　　員</t>
    <rPh sb="2" eb="3">
      <t>タ</t>
    </rPh>
    <rPh sb="5" eb="6">
      <t>ショク</t>
    </rPh>
    <rPh sb="8" eb="9">
      <t>イン</t>
    </rPh>
    <phoneticPr fontId="3"/>
  </si>
  <si>
    <t>平成24年度</t>
    <rPh sb="0" eb="2">
      <t>ヘイセイ</t>
    </rPh>
    <rPh sb="4" eb="6">
      <t>ネンド</t>
    </rPh>
    <phoneticPr fontId="3"/>
  </si>
  <si>
    <t>（市立）</t>
    <rPh sb="1" eb="3">
      <t>シリツ</t>
    </rPh>
    <phoneticPr fontId="3"/>
  </si>
  <si>
    <t>中央</t>
    <rPh sb="0" eb="1">
      <t>ナカ</t>
    </rPh>
    <rPh sb="1" eb="2">
      <t>ヒサシ</t>
    </rPh>
    <phoneticPr fontId="3"/>
  </si>
  <si>
    <t>富奥</t>
    <rPh sb="0" eb="1">
      <t>トミ</t>
    </rPh>
    <rPh sb="1" eb="2">
      <t>オク</t>
    </rPh>
    <phoneticPr fontId="3"/>
  </si>
  <si>
    <t>押野</t>
    <rPh sb="0" eb="1">
      <t>オウ</t>
    </rPh>
    <rPh sb="1" eb="2">
      <t>ノ</t>
    </rPh>
    <phoneticPr fontId="3"/>
  </si>
  <si>
    <t>御経塚</t>
    <rPh sb="0" eb="2">
      <t>オキョウ</t>
    </rPh>
    <rPh sb="2" eb="3">
      <t>ヅカ</t>
    </rPh>
    <phoneticPr fontId="3"/>
  </si>
  <si>
    <t>あすなろ</t>
    <phoneticPr fontId="3"/>
  </si>
  <si>
    <t>(社会福祉法人）</t>
    <rPh sb="1" eb="3">
      <t>シャカイ</t>
    </rPh>
    <rPh sb="3" eb="5">
      <t>フクシ</t>
    </rPh>
    <rPh sb="5" eb="7">
      <t>ホウジン</t>
    </rPh>
    <phoneticPr fontId="3"/>
  </si>
  <si>
    <t>はくさん</t>
    <phoneticPr fontId="3"/>
  </si>
  <si>
    <t>つばき</t>
    <phoneticPr fontId="3"/>
  </si>
  <si>
    <t>エンジェル</t>
    <phoneticPr fontId="3"/>
  </si>
  <si>
    <t>ふじひら</t>
    <phoneticPr fontId="3"/>
  </si>
  <si>
    <t>ほりうち</t>
    <phoneticPr fontId="3"/>
  </si>
  <si>
    <t>あわだ</t>
    <phoneticPr fontId="3"/>
  </si>
  <si>
    <t>ヴィテンＳＭＣ</t>
    <phoneticPr fontId="3"/>
  </si>
  <si>
    <t>美郷</t>
    <rPh sb="0" eb="2">
      <t>ミサト</t>
    </rPh>
    <phoneticPr fontId="3"/>
  </si>
  <si>
    <t>資料：子育て支援課</t>
    <rPh sb="0" eb="2">
      <t>シリョウ</t>
    </rPh>
    <rPh sb="3" eb="5">
      <t>コソダ</t>
    </rPh>
    <rPh sb="6" eb="8">
      <t>シエン</t>
    </rPh>
    <rPh sb="8" eb="9">
      <t>カ</t>
    </rPh>
    <phoneticPr fontId="3"/>
  </si>
  <si>
    <t>　（注）・その他の職員には、支援センター、病後児保育職員、調理員、長時間、早朝パート職員を含む。　　</t>
    <rPh sb="2" eb="3">
      <t>チュウ</t>
    </rPh>
    <rPh sb="7" eb="8">
      <t>タ</t>
    </rPh>
    <rPh sb="9" eb="11">
      <t>ショクイン</t>
    </rPh>
    <rPh sb="14" eb="16">
      <t>シエン</t>
    </rPh>
    <rPh sb="21" eb="23">
      <t>ビョウゴ</t>
    </rPh>
    <rPh sb="23" eb="24">
      <t>ジ</t>
    </rPh>
    <rPh sb="24" eb="26">
      <t>ホイク</t>
    </rPh>
    <rPh sb="26" eb="28">
      <t>ショクイン</t>
    </rPh>
    <rPh sb="29" eb="32">
      <t>チョウリイン</t>
    </rPh>
    <rPh sb="33" eb="36">
      <t>チョウジカン</t>
    </rPh>
    <rPh sb="37" eb="39">
      <t>ソウチョウ</t>
    </rPh>
    <rPh sb="42" eb="44">
      <t>ショクイン</t>
    </rPh>
    <rPh sb="45" eb="46">
      <t>フク</t>
    </rPh>
    <phoneticPr fontId="3"/>
  </si>
  <si>
    <t>　　　　・平成26年４月１日、社会福祉法人ヴィテンＳＭＣ保育園が開園した。</t>
    <rPh sb="5" eb="7">
      <t>ヘイセイ</t>
    </rPh>
    <rPh sb="9" eb="10">
      <t>ネン</t>
    </rPh>
    <phoneticPr fontId="3"/>
  </si>
  <si>
    <t>　　　　・和光第二保育園は、平成27年４月から幼保連携型認定こども園に移行した。</t>
    <rPh sb="14" eb="16">
      <t>ヘイセイ</t>
    </rPh>
    <rPh sb="18" eb="19">
      <t>ネン</t>
    </rPh>
    <rPh sb="20" eb="21">
      <t>ガツ</t>
    </rPh>
    <phoneticPr fontId="3"/>
  </si>
  <si>
    <t>　　　　・平成27年４月１日、社会福祉法人美郷保育園、社会福祉法人ほのみ保育園が開園した。</t>
    <rPh sb="5" eb="7">
      <t>ヘイセイ</t>
    </rPh>
    <rPh sb="9" eb="10">
      <t>ネン</t>
    </rPh>
    <rPh sb="21" eb="23">
      <t>ミサト</t>
    </rPh>
    <rPh sb="27" eb="29">
      <t>シャカイ</t>
    </rPh>
    <rPh sb="29" eb="31">
      <t>フクシ</t>
    </rPh>
    <rPh sb="31" eb="33">
      <t>ホウジン</t>
    </rPh>
    <rPh sb="36" eb="39">
      <t>ホイクエン</t>
    </rPh>
    <phoneticPr fontId="3"/>
  </si>
  <si>
    <t>　　　　・アリス保育園、ほのみ保育園は、平成29年４月から幼保連携型認定こども園に移行した。</t>
    <rPh sb="8" eb="11">
      <t>ホイクエン</t>
    </rPh>
    <rPh sb="15" eb="18">
      <t>ホイクエン</t>
    </rPh>
    <rPh sb="20" eb="22">
      <t>ヘイセイ</t>
    </rPh>
    <rPh sb="24" eb="25">
      <t>ネン</t>
    </rPh>
    <rPh sb="26" eb="27">
      <t>ガツ</t>
    </rPh>
    <rPh sb="29" eb="31">
      <t>ヨウホ</t>
    </rPh>
    <rPh sb="31" eb="34">
      <t>レンケイガタ</t>
    </rPh>
    <rPh sb="34" eb="36">
      <t>ニンテイ</t>
    </rPh>
    <rPh sb="39" eb="40">
      <t>エン</t>
    </rPh>
    <rPh sb="41" eb="43">
      <t>イコウ</t>
    </rPh>
    <phoneticPr fontId="3"/>
  </si>
  <si>
    <t>　　　　・平成25年３月31日、市立粟田保育園が閉園した。</t>
    <rPh sb="5" eb="7">
      <t>ヘイセイ</t>
    </rPh>
    <rPh sb="9" eb="10">
      <t>ネン</t>
    </rPh>
    <rPh sb="11" eb="12">
      <t>ガツ</t>
    </rPh>
    <rPh sb="14" eb="15">
      <t>ヒ</t>
    </rPh>
    <rPh sb="16" eb="18">
      <t>シリツ</t>
    </rPh>
    <rPh sb="18" eb="20">
      <t>アワダ</t>
    </rPh>
    <rPh sb="20" eb="23">
      <t>ホイクエン</t>
    </rPh>
    <rPh sb="24" eb="26">
      <t>ヘイエン</t>
    </rPh>
    <phoneticPr fontId="3"/>
  </si>
  <si>
    <t>　　　　・平成25年４月１日、社会福祉法人あわだ保育園が開園した。</t>
    <rPh sb="5" eb="7">
      <t>ヘイセイ</t>
    </rPh>
    <rPh sb="9" eb="10">
      <t>ネン</t>
    </rPh>
    <rPh sb="11" eb="12">
      <t>ガツ</t>
    </rPh>
    <rPh sb="13" eb="14">
      <t>ヒ</t>
    </rPh>
    <rPh sb="15" eb="17">
      <t>シャカイ</t>
    </rPh>
    <rPh sb="17" eb="19">
      <t>フクシ</t>
    </rPh>
    <rPh sb="19" eb="21">
      <t>ホウジン</t>
    </rPh>
    <rPh sb="24" eb="27">
      <t>ホイクエン</t>
    </rPh>
    <rPh sb="28" eb="30">
      <t>カイエン</t>
    </rPh>
    <phoneticPr fontId="3"/>
  </si>
  <si>
    <t>　　　　・市立中央保育園が休園した（平成28年度再開）。</t>
    <rPh sb="5" eb="7">
      <t>シリツ</t>
    </rPh>
    <rPh sb="7" eb="9">
      <t>チュウオウ</t>
    </rPh>
    <rPh sb="9" eb="12">
      <t>ホイクエン</t>
    </rPh>
    <rPh sb="13" eb="14">
      <t>キュウ</t>
    </rPh>
    <rPh sb="14" eb="15">
      <t>エン</t>
    </rPh>
    <rPh sb="18" eb="20">
      <t>ヘイセイ</t>
    </rPh>
    <rPh sb="22" eb="24">
      <t>ネンド</t>
    </rPh>
    <rPh sb="24" eb="26">
      <t>サイカイ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</si>
</sst>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_);[Red]\(0\)"/>
  </numFmts>
  <fonts count="15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b/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8"/>
      <name val="ＭＳ Ｐ明朝"/>
      <family val="1"/>
      <charset val="128"/>
    </font>
    <font>
      <sz val="5.8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rgb="FFFFFFFF"/>
      <name val="ＭＳ Ｐ明朝"/>
      <family val="1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5" fillId="0" borderId="1" xfId="2" applyFont="1" applyFill="1" applyBorder="1" applyAlignment="1">
      <alignment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vertical="center"/>
    </xf>
    <xf numFmtId="0" fontId="5" fillId="0" borderId="8" xfId="2" applyFont="1" applyFill="1" applyBorder="1" applyAlignment="1">
      <alignment horizontal="center" vertical="center"/>
    </xf>
    <xf numFmtId="0" fontId="5" fillId="0" borderId="10" xfId="3" applyFont="1" applyFill="1" applyBorder="1" applyAlignment="1">
      <alignment horizontal="center" vertical="center"/>
    </xf>
    <xf numFmtId="0" fontId="5" fillId="0" borderId="11" xfId="3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/>
    </xf>
    <xf numFmtId="0" fontId="6" fillId="0" borderId="10" xfId="3" applyFont="1" applyFill="1" applyBorder="1" applyAlignment="1">
      <alignment horizontal="center" vertical="center" wrapText="1"/>
    </xf>
    <xf numFmtId="0" fontId="6" fillId="0" borderId="8" xfId="3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vertical="center"/>
    </xf>
    <xf numFmtId="0" fontId="7" fillId="0" borderId="13" xfId="3" applyFont="1" applyFill="1" applyBorder="1" applyAlignment="1">
      <alignment horizontal="center" vertical="center"/>
    </xf>
    <xf numFmtId="0" fontId="7" fillId="0" borderId="14" xfId="2" applyFont="1" applyFill="1" applyBorder="1" applyAlignment="1">
      <alignment horizontal="distributed" vertical="center" indent="1"/>
    </xf>
    <xf numFmtId="176" fontId="7" fillId="0" borderId="15" xfId="3" applyNumberFormat="1" applyFont="1" applyFill="1" applyBorder="1" applyAlignment="1">
      <alignment vertical="center"/>
    </xf>
    <xf numFmtId="176" fontId="7" fillId="0" borderId="16" xfId="3" applyNumberFormat="1" applyFont="1" applyFill="1" applyBorder="1" applyAlignment="1">
      <alignment vertical="center"/>
    </xf>
    <xf numFmtId="176" fontId="7" fillId="0" borderId="17" xfId="3" applyNumberFormat="1" applyFont="1" applyFill="1" applyBorder="1" applyAlignment="1">
      <alignment vertical="center"/>
    </xf>
    <xf numFmtId="176" fontId="7" fillId="0" borderId="18" xfId="3" applyNumberFormat="1" applyFont="1" applyFill="1" applyBorder="1" applyAlignment="1">
      <alignment vertical="center"/>
    </xf>
    <xf numFmtId="0" fontId="7" fillId="0" borderId="19" xfId="2" applyFont="1" applyFill="1" applyBorder="1" applyAlignment="1">
      <alignment vertical="center"/>
    </xf>
    <xf numFmtId="0" fontId="7" fillId="0" borderId="0" xfId="3" applyFont="1" applyFill="1" applyBorder="1" applyAlignment="1">
      <alignment horizontal="center" vertical="center"/>
    </xf>
    <xf numFmtId="0" fontId="7" fillId="0" borderId="18" xfId="2" applyFont="1" applyFill="1" applyBorder="1" applyAlignment="1">
      <alignment horizontal="distributed" vertical="center" indent="1"/>
    </xf>
    <xf numFmtId="0" fontId="5" fillId="0" borderId="19" xfId="2" applyFont="1" applyFill="1" applyBorder="1" applyAlignment="1">
      <alignment vertical="center"/>
    </xf>
    <xf numFmtId="0" fontId="5" fillId="0" borderId="18" xfId="2" applyFont="1" applyFill="1" applyBorder="1" applyAlignment="1">
      <alignment horizontal="distributed" vertical="center" indent="1"/>
    </xf>
    <xf numFmtId="0" fontId="5" fillId="0" borderId="20" xfId="2" applyFont="1" applyFill="1" applyBorder="1" applyAlignment="1">
      <alignment vertical="center"/>
    </xf>
    <xf numFmtId="0" fontId="7" fillId="0" borderId="21" xfId="3" applyFont="1" applyFill="1" applyBorder="1" applyAlignment="1">
      <alignment horizontal="center" vertical="center"/>
    </xf>
    <xf numFmtId="0" fontId="5" fillId="0" borderId="22" xfId="2" applyFont="1" applyFill="1" applyBorder="1" applyAlignment="1">
      <alignment horizontal="distributed" vertical="center" indent="1"/>
    </xf>
    <xf numFmtId="176" fontId="7" fillId="0" borderId="22" xfId="3" applyNumberFormat="1" applyFont="1" applyFill="1" applyBorder="1" applyAlignment="1">
      <alignment vertical="center"/>
    </xf>
    <xf numFmtId="176" fontId="7" fillId="0" borderId="23" xfId="3" applyNumberFormat="1" applyFont="1" applyFill="1" applyBorder="1" applyAlignment="1">
      <alignment vertical="center"/>
    </xf>
    <xf numFmtId="176" fontId="7" fillId="0" borderId="24" xfId="3" applyNumberFormat="1" applyFont="1" applyFill="1" applyBorder="1" applyAlignment="1">
      <alignment vertical="center"/>
    </xf>
    <xf numFmtId="176" fontId="7" fillId="0" borderId="25" xfId="3" applyNumberFormat="1" applyFont="1" applyFill="1" applyBorder="1" applyAlignment="1">
      <alignment vertical="center"/>
    </xf>
    <xf numFmtId="9" fontId="7" fillId="0" borderId="0" xfId="4" applyFont="1" applyFill="1" applyBorder="1" applyAlignment="1">
      <alignment horizontal="center" vertical="center"/>
    </xf>
    <xf numFmtId="177" fontId="7" fillId="0" borderId="18" xfId="4" applyNumberFormat="1" applyFont="1" applyFill="1" applyBorder="1" applyAlignment="1">
      <alignment vertical="center"/>
    </xf>
    <xf numFmtId="177" fontId="7" fillId="0" borderId="15" xfId="4" applyNumberFormat="1" applyFont="1" applyFill="1" applyBorder="1" applyAlignment="1">
      <alignment vertical="center"/>
    </xf>
    <xf numFmtId="177" fontId="7" fillId="0" borderId="16" xfId="4" applyNumberFormat="1" applyFont="1" applyFill="1" applyBorder="1" applyAlignment="1">
      <alignment vertical="center"/>
    </xf>
    <xf numFmtId="177" fontId="7" fillId="0" borderId="17" xfId="4" applyNumberFormat="1" applyFont="1" applyFill="1" applyBorder="1" applyAlignment="1">
      <alignment vertical="center"/>
    </xf>
    <xf numFmtId="0" fontId="5" fillId="0" borderId="0" xfId="3" applyFont="1" applyFill="1" applyBorder="1" applyAlignment="1">
      <alignment horizontal="distributed" vertical="center"/>
    </xf>
    <xf numFmtId="0" fontId="7" fillId="0" borderId="18" xfId="2" applyFont="1" applyFill="1" applyBorder="1" applyAlignment="1">
      <alignment horizontal="distributed" vertical="center" indent="1" shrinkToFit="1"/>
    </xf>
    <xf numFmtId="176" fontId="5" fillId="0" borderId="18" xfId="3" applyNumberFormat="1" applyFont="1" applyFill="1" applyBorder="1" applyAlignment="1">
      <alignment vertical="center"/>
    </xf>
    <xf numFmtId="176" fontId="5" fillId="0" borderId="15" xfId="3" applyNumberFormat="1" applyFont="1" applyFill="1" applyBorder="1" applyAlignment="1">
      <alignment vertical="center"/>
    </xf>
    <xf numFmtId="176" fontId="5" fillId="0" borderId="16" xfId="3" applyNumberFormat="1" applyFont="1" applyFill="1" applyBorder="1" applyAlignment="1">
      <alignment vertical="center"/>
    </xf>
    <xf numFmtId="176" fontId="5" fillId="0" borderId="17" xfId="3" applyNumberFormat="1" applyFont="1" applyFill="1" applyBorder="1" applyAlignment="1">
      <alignment vertical="center"/>
    </xf>
    <xf numFmtId="176" fontId="5" fillId="0" borderId="18" xfId="3" applyNumberFormat="1" applyFont="1" applyFill="1" applyBorder="1" applyAlignment="1">
      <alignment horizontal="right" vertical="center"/>
    </xf>
    <xf numFmtId="0" fontId="5" fillId="0" borderId="18" xfId="1" applyFont="1" applyFill="1" applyBorder="1" applyAlignment="1">
      <alignment horizontal="distributed" vertical="center" indent="1"/>
    </xf>
    <xf numFmtId="0" fontId="7" fillId="0" borderId="0" xfId="3" applyFont="1" applyFill="1" applyBorder="1" applyAlignment="1">
      <alignment horizontal="center" vertical="center" shrinkToFit="1"/>
    </xf>
    <xf numFmtId="176" fontId="9" fillId="0" borderId="16" xfId="3" applyNumberFormat="1" applyFont="1" applyFill="1" applyBorder="1" applyAlignment="1">
      <alignment vertical="center"/>
    </xf>
    <xf numFmtId="176" fontId="5" fillId="0" borderId="15" xfId="1" applyNumberFormat="1" applyFont="1" applyFill="1" applyBorder="1" applyAlignment="1">
      <alignment vertical="center"/>
    </xf>
    <xf numFmtId="176" fontId="5" fillId="0" borderId="17" xfId="1" applyNumberFormat="1" applyFont="1" applyFill="1" applyBorder="1" applyAlignment="1">
      <alignment vertical="center"/>
    </xf>
    <xf numFmtId="176" fontId="5" fillId="0" borderId="18" xfId="1" applyNumberFormat="1" applyFont="1" applyFill="1" applyBorder="1" applyAlignment="1">
      <alignment vertical="center"/>
    </xf>
    <xf numFmtId="176" fontId="5" fillId="0" borderId="16" xfId="1" applyNumberFormat="1" applyFont="1" applyFill="1" applyBorder="1" applyAlignment="1">
      <alignment vertical="center"/>
    </xf>
    <xf numFmtId="0" fontId="5" fillId="0" borderId="19" xfId="1" applyFont="1" applyFill="1" applyBorder="1" applyAlignment="1">
      <alignment vertical="center"/>
    </xf>
    <xf numFmtId="0" fontId="5" fillId="0" borderId="0" xfId="3" applyFont="1" applyFill="1" applyBorder="1" applyAlignment="1">
      <alignment horizontal="distributed" vertical="center" wrapText="1"/>
    </xf>
    <xf numFmtId="176" fontId="5" fillId="0" borderId="26" xfId="1" applyNumberFormat="1" applyFont="1" applyFill="1" applyBorder="1" applyAlignment="1">
      <alignment vertical="center"/>
    </xf>
    <xf numFmtId="0" fontId="5" fillId="0" borderId="18" xfId="1" applyFont="1" applyFill="1" applyBorder="1" applyAlignment="1">
      <alignment vertical="center"/>
    </xf>
    <xf numFmtId="0" fontId="5" fillId="0" borderId="19" xfId="3" applyFont="1" applyFill="1" applyBorder="1" applyAlignment="1">
      <alignment vertical="center"/>
    </xf>
    <xf numFmtId="0" fontId="5" fillId="0" borderId="6" xfId="3" applyFont="1" applyFill="1" applyBorder="1" applyAlignment="1">
      <alignment vertical="center"/>
    </xf>
    <xf numFmtId="0" fontId="5" fillId="0" borderId="7" xfId="3" applyFont="1" applyFill="1" applyBorder="1" applyAlignment="1">
      <alignment horizontal="distributed" vertical="center" wrapText="1"/>
    </xf>
    <xf numFmtId="0" fontId="5" fillId="0" borderId="8" xfId="1" applyFont="1" applyFill="1" applyBorder="1" applyAlignment="1">
      <alignment vertical="center"/>
    </xf>
    <xf numFmtId="176" fontId="5" fillId="0" borderId="8" xfId="3" applyNumberFormat="1" applyFont="1" applyFill="1" applyBorder="1" applyAlignment="1">
      <alignment vertical="center"/>
    </xf>
    <xf numFmtId="176" fontId="5" fillId="0" borderId="9" xfId="3" applyNumberFormat="1" applyFont="1" applyFill="1" applyBorder="1" applyAlignment="1">
      <alignment vertical="center"/>
    </xf>
    <xf numFmtId="176" fontId="5" fillId="0" borderId="27" xfId="3" applyNumberFormat="1" applyFont="1" applyFill="1" applyBorder="1" applyAlignment="1">
      <alignment vertical="center"/>
    </xf>
    <xf numFmtId="176" fontId="5" fillId="0" borderId="28" xfId="3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Continuous" vertical="center"/>
    </xf>
    <xf numFmtId="0" fontId="4" fillId="0" borderId="0" xfId="1" applyFont="1" applyFill="1" applyBorder="1"/>
    <xf numFmtId="0" fontId="5" fillId="0" borderId="0" xfId="2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right" vertical="center"/>
    </xf>
    <xf numFmtId="0" fontId="5" fillId="0" borderId="0" xfId="1" applyFont="1" applyFill="1" applyBorder="1"/>
    <xf numFmtId="0" fontId="12" fillId="0" borderId="0" xfId="1" applyFont="1" applyFill="1" applyBorder="1"/>
    <xf numFmtId="0" fontId="5" fillId="0" borderId="0" xfId="3" applyFont="1" applyFill="1" applyBorder="1" applyAlignment="1">
      <alignment horizontal="left" vertical="center"/>
    </xf>
    <xf numFmtId="0" fontId="13" fillId="0" borderId="0" xfId="0" applyFont="1" applyFill="1" applyBorder="1">
      <alignment vertical="center"/>
    </xf>
    <xf numFmtId="0" fontId="5" fillId="0" borderId="0" xfId="3" applyFont="1" applyFill="1" applyBorder="1" applyAlignment="1">
      <alignment vertical="center" wrapText="1"/>
    </xf>
    <xf numFmtId="0" fontId="6" fillId="0" borderId="0" xfId="3" applyFont="1" applyFill="1" applyBorder="1" applyAlignment="1">
      <alignment vertical="center"/>
    </xf>
    <xf numFmtId="0" fontId="6" fillId="0" borderId="0" xfId="1" applyFont="1" applyFill="1" applyBorder="1"/>
    <xf numFmtId="0" fontId="14" fillId="0" borderId="0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6" fillId="0" borderId="0" xfId="1" applyFont="1" applyFill="1" applyBorder="1" applyAlignment="1">
      <alignment vertical="center"/>
    </xf>
    <xf numFmtId="0" fontId="10" fillId="0" borderId="0" xfId="1" applyFont="1" applyFill="1" applyBorder="1"/>
    <xf numFmtId="0" fontId="10" fillId="0" borderId="0" xfId="1" applyFont="1" applyFill="1" applyBorder="1" applyAlignment="1">
      <alignment vertical="center"/>
    </xf>
    <xf numFmtId="0" fontId="4" fillId="0" borderId="0" xfId="3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11" fillId="0" borderId="0" xfId="1" applyFont="1" applyFill="1" applyBorder="1"/>
    <xf numFmtId="0" fontId="12" fillId="0" borderId="0" xfId="1" applyFont="1" applyFill="1" applyBorder="1" applyAlignment="1">
      <alignment horizontal="left" vertical="top"/>
    </xf>
    <xf numFmtId="0" fontId="5" fillId="0" borderId="2" xfId="3" applyFont="1" applyFill="1" applyBorder="1" applyAlignment="1">
      <alignment horizontal="center" vertical="center"/>
    </xf>
    <xf numFmtId="0" fontId="5" fillId="0" borderId="7" xfId="3" applyFont="1" applyFill="1" applyBorder="1" applyAlignment="1">
      <alignment horizontal="center" vertical="center"/>
    </xf>
    <xf numFmtId="0" fontId="5" fillId="0" borderId="4" xfId="3" applyFont="1" applyFill="1" applyBorder="1" applyAlignment="1">
      <alignment horizontal="center" vertical="center"/>
    </xf>
    <xf numFmtId="0" fontId="5" fillId="0" borderId="9" xfId="3" applyFont="1" applyFill="1" applyBorder="1" applyAlignment="1">
      <alignment vertical="center"/>
    </xf>
    <xf numFmtId="0" fontId="5" fillId="0" borderId="4" xfId="3" applyFont="1" applyFill="1" applyBorder="1" applyAlignment="1">
      <alignment horizontal="center" vertical="center" shrinkToFit="1"/>
    </xf>
    <xf numFmtId="0" fontId="5" fillId="0" borderId="5" xfId="3" applyFont="1" applyFill="1" applyBorder="1" applyAlignment="1">
      <alignment horizontal="center" vertical="center"/>
    </xf>
  </cellXfs>
  <cellStyles count="5">
    <cellStyle name="パーセント 2" xfId="4"/>
    <cellStyle name="標準" xfId="0" builtinId="0"/>
    <cellStyle name="標準 2" xfId="1"/>
    <cellStyle name="標準_1025" xfId="3"/>
    <cellStyle name="標準_102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6"/>
  <sheetViews>
    <sheetView showGridLines="0" tabSelected="1" zoomScaleNormal="100" zoomScaleSheetLayoutView="100" workbookViewId="0"/>
  </sheetViews>
  <sheetFormatPr defaultRowHeight="13.5"/>
  <cols>
    <col min="1" max="1" width="1.25" style="79" customWidth="1"/>
    <col min="2" max="2" width="9.5" style="80" customWidth="1"/>
    <col min="3" max="3" width="1.25" style="79" customWidth="1"/>
    <col min="4" max="4" width="6.125" style="80" customWidth="1"/>
    <col min="5" max="5" width="7.625" style="80" customWidth="1"/>
    <col min="6" max="8" width="6.625" style="80" customWidth="1"/>
    <col min="9" max="10" width="7.375" style="80" customWidth="1"/>
    <col min="11" max="16384" width="9" style="80"/>
  </cols>
  <sheetData>
    <row r="2" spans="1:11" s="61" customFormat="1" ht="11.25">
      <c r="A2" s="60"/>
      <c r="B2" s="60" t="s">
        <v>0</v>
      </c>
      <c r="C2" s="60"/>
      <c r="D2" s="60"/>
      <c r="E2" s="60"/>
      <c r="F2" s="60"/>
      <c r="G2" s="60"/>
      <c r="H2" s="60"/>
      <c r="I2" s="60"/>
      <c r="J2" s="60"/>
    </row>
    <row r="3" spans="1:11" s="66" customFormat="1" ht="11.25" thickBot="1">
      <c r="A3" s="62"/>
      <c r="B3" s="63"/>
      <c r="C3" s="62"/>
      <c r="D3" s="64"/>
      <c r="E3" s="64"/>
      <c r="F3" s="64"/>
      <c r="G3" s="64"/>
      <c r="H3" s="64"/>
      <c r="I3" s="64"/>
      <c r="J3" s="65" t="s">
        <v>1</v>
      </c>
    </row>
    <row r="4" spans="1:11" s="66" customFormat="1" ht="15" customHeight="1">
      <c r="A4" s="1"/>
      <c r="B4" s="82" t="s">
        <v>2</v>
      </c>
      <c r="C4" s="2"/>
      <c r="D4" s="84" t="s">
        <v>3</v>
      </c>
      <c r="E4" s="86" t="s">
        <v>4</v>
      </c>
      <c r="F4" s="87" t="s">
        <v>5</v>
      </c>
      <c r="G4" s="87"/>
      <c r="H4" s="87"/>
      <c r="I4" s="87" t="s">
        <v>6</v>
      </c>
      <c r="J4" s="87"/>
    </row>
    <row r="5" spans="1:11" s="66" customFormat="1" ht="20.25" customHeight="1">
      <c r="A5" s="3"/>
      <c r="B5" s="83"/>
      <c r="C5" s="4"/>
      <c r="D5" s="85"/>
      <c r="E5" s="85"/>
      <c r="F5" s="5" t="s">
        <v>7</v>
      </c>
      <c r="G5" s="6" t="s">
        <v>8</v>
      </c>
      <c r="H5" s="7" t="s">
        <v>9</v>
      </c>
      <c r="I5" s="8" t="s">
        <v>10</v>
      </c>
      <c r="J5" s="9" t="s">
        <v>11</v>
      </c>
    </row>
    <row r="6" spans="1:11" s="66" customFormat="1" ht="18" customHeight="1">
      <c r="A6" s="10"/>
      <c r="B6" s="11" t="s">
        <v>12</v>
      </c>
      <c r="C6" s="12"/>
      <c r="D6" s="13">
        <v>13</v>
      </c>
      <c r="E6" s="13">
        <v>1860</v>
      </c>
      <c r="F6" s="14">
        <v>1751</v>
      </c>
      <c r="G6" s="15">
        <v>671</v>
      </c>
      <c r="H6" s="16">
        <v>1080</v>
      </c>
      <c r="I6" s="14">
        <v>287</v>
      </c>
      <c r="J6" s="16">
        <v>120</v>
      </c>
    </row>
    <row r="7" spans="1:11" s="66" customFormat="1" ht="18" customHeight="1">
      <c r="A7" s="17"/>
      <c r="B7" s="18">
        <v>25</v>
      </c>
      <c r="C7" s="19"/>
      <c r="D7" s="13">
        <v>13</v>
      </c>
      <c r="E7" s="13">
        <v>1940</v>
      </c>
      <c r="F7" s="14">
        <v>1867</v>
      </c>
      <c r="G7" s="15">
        <v>707</v>
      </c>
      <c r="H7" s="16">
        <v>1160</v>
      </c>
      <c r="I7" s="14">
        <v>299</v>
      </c>
      <c r="J7" s="16">
        <v>119</v>
      </c>
    </row>
    <row r="8" spans="1:11" s="66" customFormat="1" ht="18" customHeight="1">
      <c r="A8" s="20"/>
      <c r="B8" s="18">
        <v>26</v>
      </c>
      <c r="C8" s="21"/>
      <c r="D8" s="13">
        <v>14</v>
      </c>
      <c r="E8" s="13">
        <v>2000</v>
      </c>
      <c r="F8" s="14">
        <v>1875</v>
      </c>
      <c r="G8" s="15">
        <v>729</v>
      </c>
      <c r="H8" s="16">
        <v>1146</v>
      </c>
      <c r="I8" s="14">
        <v>308</v>
      </c>
      <c r="J8" s="16">
        <v>83</v>
      </c>
    </row>
    <row r="9" spans="1:11" s="66" customFormat="1" ht="18" customHeight="1">
      <c r="A9" s="20"/>
      <c r="B9" s="18">
        <v>27</v>
      </c>
      <c r="C9" s="21"/>
      <c r="D9" s="13">
        <v>14</v>
      </c>
      <c r="E9" s="13">
        <v>1840</v>
      </c>
      <c r="F9" s="14">
        <v>1775</v>
      </c>
      <c r="G9" s="15">
        <v>703</v>
      </c>
      <c r="H9" s="16">
        <v>1072</v>
      </c>
      <c r="I9" s="14">
        <v>296</v>
      </c>
      <c r="J9" s="16">
        <v>84</v>
      </c>
    </row>
    <row r="10" spans="1:11" s="66" customFormat="1" ht="18" customHeight="1">
      <c r="A10" s="20"/>
      <c r="B10" s="18">
        <v>28</v>
      </c>
      <c r="C10" s="21"/>
      <c r="D10" s="13">
        <v>15</v>
      </c>
      <c r="E10" s="13">
        <v>1920</v>
      </c>
      <c r="F10" s="14">
        <v>1798</v>
      </c>
      <c r="G10" s="15">
        <v>708</v>
      </c>
      <c r="H10" s="16">
        <v>1090</v>
      </c>
      <c r="I10" s="14">
        <v>307</v>
      </c>
      <c r="J10" s="16">
        <v>97</v>
      </c>
    </row>
    <row r="11" spans="1:11" s="66" customFormat="1" ht="18" customHeight="1">
      <c r="A11" s="22"/>
      <c r="B11" s="23">
        <v>29</v>
      </c>
      <c r="C11" s="24"/>
      <c r="D11" s="25">
        <f>+D12+D18</f>
        <v>13</v>
      </c>
      <c r="E11" s="26">
        <f>E12+E18</f>
        <v>1700</v>
      </c>
      <c r="F11" s="27">
        <f>F12+F18</f>
        <v>1600</v>
      </c>
      <c r="G11" s="28">
        <f>G12+G18</f>
        <v>626</v>
      </c>
      <c r="H11" s="25">
        <f>H12+H18</f>
        <v>974</v>
      </c>
      <c r="I11" s="27">
        <f>+I12+I18</f>
        <v>276</v>
      </c>
      <c r="J11" s="25">
        <f>J12+J18</f>
        <v>87</v>
      </c>
    </row>
    <row r="12" spans="1:11" s="66" customFormat="1" ht="18" customHeight="1">
      <c r="A12" s="20"/>
      <c r="B12" s="29" t="s">
        <v>13</v>
      </c>
      <c r="C12" s="21"/>
      <c r="D12" s="30">
        <f>SUM(D13:D17)</f>
        <v>5</v>
      </c>
      <c r="E12" s="31">
        <f>SUM(E13:E17)</f>
        <v>520</v>
      </c>
      <c r="F12" s="32">
        <f t="shared" ref="F12:F26" si="0">+G12+H12</f>
        <v>465</v>
      </c>
      <c r="G12" s="33">
        <f>SUM(G13:G17)</f>
        <v>191</v>
      </c>
      <c r="H12" s="30">
        <f>SUM(H13:H17)</f>
        <v>274</v>
      </c>
      <c r="I12" s="32">
        <f>+I13+I14+I15+I16+I17</f>
        <v>90</v>
      </c>
      <c r="J12" s="30">
        <f>+J13+J14+J15+J16+J17</f>
        <v>44</v>
      </c>
    </row>
    <row r="13" spans="1:11" s="66" customFormat="1" ht="18" customHeight="1">
      <c r="A13" s="17"/>
      <c r="B13" s="34" t="s">
        <v>14</v>
      </c>
      <c r="C13" s="35"/>
      <c r="D13" s="36">
        <v>1</v>
      </c>
      <c r="E13" s="37">
        <v>40</v>
      </c>
      <c r="F13" s="38">
        <f t="shared" si="0"/>
        <v>31</v>
      </c>
      <c r="G13" s="39">
        <f>4+6+11+5+5</f>
        <v>31</v>
      </c>
      <c r="H13" s="40">
        <v>0</v>
      </c>
      <c r="I13" s="38">
        <v>9</v>
      </c>
      <c r="J13" s="36">
        <v>7</v>
      </c>
      <c r="K13" s="67"/>
    </row>
    <row r="14" spans="1:11" s="66" customFormat="1" ht="18" customHeight="1">
      <c r="A14" s="20"/>
      <c r="B14" s="34" t="s">
        <v>15</v>
      </c>
      <c r="C14" s="21"/>
      <c r="D14" s="36">
        <v>1</v>
      </c>
      <c r="E14" s="37">
        <v>110</v>
      </c>
      <c r="F14" s="38">
        <f t="shared" si="0"/>
        <v>96</v>
      </c>
      <c r="G14" s="39">
        <f>4+2+10+2+11+1</f>
        <v>30</v>
      </c>
      <c r="H14" s="36">
        <f>17+5+16+5+15+8</f>
        <v>66</v>
      </c>
      <c r="I14" s="38">
        <v>18</v>
      </c>
      <c r="J14" s="36">
        <v>9</v>
      </c>
    </row>
    <row r="15" spans="1:11" s="66" customFormat="1" ht="18" customHeight="1">
      <c r="A15" s="20"/>
      <c r="B15" s="34" t="s">
        <v>16</v>
      </c>
      <c r="C15" s="21"/>
      <c r="D15" s="36">
        <v>1</v>
      </c>
      <c r="E15" s="37">
        <v>160</v>
      </c>
      <c r="F15" s="38">
        <f t="shared" si="0"/>
        <v>148</v>
      </c>
      <c r="G15" s="39">
        <f>6+2+21+4+17+4</f>
        <v>54</v>
      </c>
      <c r="H15" s="36">
        <f>15+15+20+11+27+6</f>
        <v>94</v>
      </c>
      <c r="I15" s="38">
        <v>27</v>
      </c>
      <c r="J15" s="36">
        <v>13</v>
      </c>
    </row>
    <row r="16" spans="1:11" s="66" customFormat="1" ht="18" customHeight="1">
      <c r="A16" s="20"/>
      <c r="B16" s="34" t="s">
        <v>17</v>
      </c>
      <c r="C16" s="41"/>
      <c r="D16" s="36">
        <v>1</v>
      </c>
      <c r="E16" s="37">
        <v>120</v>
      </c>
      <c r="F16" s="38">
        <f t="shared" si="0"/>
        <v>112</v>
      </c>
      <c r="G16" s="39">
        <f>2+2+16+4+14+7</f>
        <v>45</v>
      </c>
      <c r="H16" s="36">
        <f>11+12+14+7+11+12</f>
        <v>67</v>
      </c>
      <c r="I16" s="38">
        <v>23</v>
      </c>
      <c r="J16" s="36">
        <v>7</v>
      </c>
    </row>
    <row r="17" spans="1:10" s="66" customFormat="1" ht="18" customHeight="1">
      <c r="A17" s="20"/>
      <c r="B17" s="34" t="s">
        <v>18</v>
      </c>
      <c r="C17" s="21"/>
      <c r="D17" s="36">
        <v>1</v>
      </c>
      <c r="E17" s="37">
        <v>90</v>
      </c>
      <c r="F17" s="38">
        <f t="shared" si="0"/>
        <v>78</v>
      </c>
      <c r="G17" s="39">
        <f>1+2+8+8+7+5</f>
        <v>31</v>
      </c>
      <c r="H17" s="36">
        <f>8+8+8+8+9+6</f>
        <v>47</v>
      </c>
      <c r="I17" s="38">
        <v>13</v>
      </c>
      <c r="J17" s="36">
        <v>8</v>
      </c>
    </row>
    <row r="18" spans="1:10" s="66" customFormat="1" ht="18" customHeight="1">
      <c r="A18" s="20"/>
      <c r="B18" s="42" t="s">
        <v>19</v>
      </c>
      <c r="C18" s="21"/>
      <c r="D18" s="16">
        <f>SUM(D19:D26)</f>
        <v>8</v>
      </c>
      <c r="E18" s="13">
        <f>SUM(E19:E26)</f>
        <v>1180</v>
      </c>
      <c r="F18" s="43">
        <f t="shared" si="0"/>
        <v>1135</v>
      </c>
      <c r="G18" s="15">
        <f>SUM(G19:G26)</f>
        <v>435</v>
      </c>
      <c r="H18" s="16">
        <f>SUM(H19:H26)</f>
        <v>700</v>
      </c>
      <c r="I18" s="14">
        <f>+I19+I20+I21+I22+I23+I24+I25+I26</f>
        <v>186</v>
      </c>
      <c r="J18" s="16">
        <f>+J19+J20+J21+J22+J23+J24+J25+J26</f>
        <v>43</v>
      </c>
    </row>
    <row r="19" spans="1:10" s="66" customFormat="1" ht="18" customHeight="1">
      <c r="A19" s="20"/>
      <c r="B19" s="34" t="s">
        <v>20</v>
      </c>
      <c r="C19" s="21"/>
      <c r="D19" s="36">
        <v>1</v>
      </c>
      <c r="E19" s="44">
        <v>240</v>
      </c>
      <c r="F19" s="38">
        <f t="shared" si="0"/>
        <v>215</v>
      </c>
      <c r="G19" s="45">
        <f>3+6+22+13+14+21</f>
        <v>79</v>
      </c>
      <c r="H19" s="46">
        <f>28+21+19+17+28+22+1</f>
        <v>136</v>
      </c>
      <c r="I19" s="47">
        <v>34</v>
      </c>
      <c r="J19" s="46">
        <v>4</v>
      </c>
    </row>
    <row r="20" spans="1:10" s="66" customFormat="1" ht="18" customHeight="1">
      <c r="A20" s="48"/>
      <c r="B20" s="34" t="s">
        <v>21</v>
      </c>
      <c r="C20" s="41"/>
      <c r="D20" s="36">
        <v>1</v>
      </c>
      <c r="E20" s="37">
        <v>140</v>
      </c>
      <c r="F20" s="38">
        <f t="shared" si="0"/>
        <v>140</v>
      </c>
      <c r="G20" s="45">
        <f>2+3+15+6+14+12+1</f>
        <v>53</v>
      </c>
      <c r="H20" s="46">
        <f>18+12+22+8+19+7+1</f>
        <v>87</v>
      </c>
      <c r="I20" s="38">
        <v>21</v>
      </c>
      <c r="J20" s="36">
        <v>5</v>
      </c>
    </row>
    <row r="21" spans="1:10" s="66" customFormat="1" ht="18" customHeight="1">
      <c r="A21" s="48"/>
      <c r="B21" s="49" t="s">
        <v>22</v>
      </c>
      <c r="C21" s="41"/>
      <c r="D21" s="36">
        <v>1</v>
      </c>
      <c r="E21" s="37">
        <v>120</v>
      </c>
      <c r="F21" s="38">
        <f t="shared" si="0"/>
        <v>120</v>
      </c>
      <c r="G21" s="50">
        <f>1+1+18+6+8+9+1</f>
        <v>44</v>
      </c>
      <c r="H21" s="46">
        <f>18+10+17+10+17+4</f>
        <v>76</v>
      </c>
      <c r="I21" s="38">
        <v>20</v>
      </c>
      <c r="J21" s="36">
        <v>5</v>
      </c>
    </row>
    <row r="22" spans="1:10" s="66" customFormat="1" ht="18" customHeight="1">
      <c r="A22" s="48"/>
      <c r="B22" s="49" t="s">
        <v>23</v>
      </c>
      <c r="C22" s="41"/>
      <c r="D22" s="36">
        <v>1</v>
      </c>
      <c r="E22" s="37">
        <v>120</v>
      </c>
      <c r="F22" s="38">
        <f t="shared" si="0"/>
        <v>109</v>
      </c>
      <c r="G22" s="39">
        <f>3+4+11+4+15+3</f>
        <v>40</v>
      </c>
      <c r="H22" s="36">
        <f>15+6+13+7+22+5+1</f>
        <v>69</v>
      </c>
      <c r="I22" s="38">
        <v>16</v>
      </c>
      <c r="J22" s="36">
        <v>6</v>
      </c>
    </row>
    <row r="23" spans="1:10" s="66" customFormat="1" ht="18" customHeight="1">
      <c r="A23" s="48"/>
      <c r="B23" s="49" t="s">
        <v>24</v>
      </c>
      <c r="C23" s="41"/>
      <c r="D23" s="36">
        <v>1</v>
      </c>
      <c r="E23" s="37">
        <v>130</v>
      </c>
      <c r="F23" s="38">
        <f t="shared" si="0"/>
        <v>128</v>
      </c>
      <c r="G23" s="39">
        <f>1+1+15+6+20+8+1</f>
        <v>52</v>
      </c>
      <c r="H23" s="36">
        <f>16+7+20+13+12+7+1</f>
        <v>76</v>
      </c>
      <c r="I23" s="38">
        <v>20</v>
      </c>
      <c r="J23" s="36">
        <v>4</v>
      </c>
    </row>
    <row r="24" spans="1:10" s="66" customFormat="1" ht="18" customHeight="1">
      <c r="A24" s="48"/>
      <c r="B24" s="49" t="s">
        <v>25</v>
      </c>
      <c r="C24" s="51"/>
      <c r="D24" s="36">
        <v>1</v>
      </c>
      <c r="E24" s="37">
        <v>130</v>
      </c>
      <c r="F24" s="38">
        <f t="shared" si="0"/>
        <v>123</v>
      </c>
      <c r="G24" s="39">
        <f>3+1+13+8+15+9</f>
        <v>49</v>
      </c>
      <c r="H24" s="36">
        <f>18+6+19+6+18+7</f>
        <v>74</v>
      </c>
      <c r="I24" s="38">
        <v>20</v>
      </c>
      <c r="J24" s="36">
        <v>7</v>
      </c>
    </row>
    <row r="25" spans="1:10" s="64" customFormat="1" ht="18" customHeight="1">
      <c r="A25" s="52"/>
      <c r="B25" s="49" t="s">
        <v>26</v>
      </c>
      <c r="C25" s="51"/>
      <c r="D25" s="36">
        <v>1</v>
      </c>
      <c r="E25" s="37">
        <v>200</v>
      </c>
      <c r="F25" s="38">
        <f t="shared" si="0"/>
        <v>200</v>
      </c>
      <c r="G25" s="39">
        <f>4+5+22+11+21+16</f>
        <v>79</v>
      </c>
      <c r="H25" s="36">
        <f>19+19+26+18+27+12</f>
        <v>121</v>
      </c>
      <c r="I25" s="38">
        <v>34</v>
      </c>
      <c r="J25" s="36">
        <v>2</v>
      </c>
    </row>
    <row r="26" spans="1:10" s="66" customFormat="1" ht="18" customHeight="1">
      <c r="A26" s="53"/>
      <c r="B26" s="54" t="s">
        <v>27</v>
      </c>
      <c r="C26" s="55"/>
      <c r="D26" s="56">
        <v>1</v>
      </c>
      <c r="E26" s="57">
        <v>100</v>
      </c>
      <c r="F26" s="58">
        <f t="shared" si="0"/>
        <v>100</v>
      </c>
      <c r="G26" s="59">
        <f>3+13+5+12+6</f>
        <v>39</v>
      </c>
      <c r="H26" s="56">
        <f>17+4+13+9+12+5+1</f>
        <v>61</v>
      </c>
      <c r="I26" s="58">
        <v>21</v>
      </c>
      <c r="J26" s="56">
        <v>10</v>
      </c>
    </row>
    <row r="27" spans="1:10" s="66" customFormat="1" ht="12" customHeight="1">
      <c r="A27" s="68" t="s">
        <v>28</v>
      </c>
      <c r="C27" s="69"/>
      <c r="D27" s="70"/>
      <c r="E27" s="70"/>
      <c r="F27" s="70"/>
      <c r="G27" s="70"/>
      <c r="H27" s="70"/>
      <c r="I27" s="70"/>
      <c r="J27" s="70"/>
    </row>
    <row r="28" spans="1:10" s="72" customFormat="1" ht="9.75" customHeight="1">
      <c r="A28" s="71" t="s">
        <v>29</v>
      </c>
      <c r="C28" s="73"/>
    </row>
    <row r="29" spans="1:10" s="72" customFormat="1" ht="9.75" customHeight="1">
      <c r="A29" s="74" t="s">
        <v>34</v>
      </c>
      <c r="B29" s="71"/>
    </row>
    <row r="30" spans="1:10" s="72" customFormat="1" ht="9.75" customHeight="1">
      <c r="A30" s="74" t="s">
        <v>35</v>
      </c>
      <c r="B30" s="71"/>
    </row>
    <row r="31" spans="1:10" s="72" customFormat="1" ht="9.75" customHeight="1">
      <c r="A31" s="71" t="s">
        <v>30</v>
      </c>
      <c r="C31" s="75"/>
    </row>
    <row r="32" spans="1:10" s="72" customFormat="1" ht="9.75" customHeight="1">
      <c r="A32" s="71" t="s">
        <v>31</v>
      </c>
      <c r="C32" s="75"/>
    </row>
    <row r="33" spans="1:14" s="76" customFormat="1" ht="9.75" customHeight="1">
      <c r="A33" s="71" t="s">
        <v>32</v>
      </c>
      <c r="C33" s="77"/>
      <c r="K33" s="81"/>
      <c r="L33" s="81"/>
      <c r="M33" s="81"/>
      <c r="N33" s="81"/>
    </row>
    <row r="34" spans="1:14" s="76" customFormat="1" ht="9.75" customHeight="1">
      <c r="A34" s="75" t="s">
        <v>36</v>
      </c>
      <c r="C34" s="77"/>
      <c r="K34" s="81"/>
      <c r="L34" s="81"/>
      <c r="M34" s="81"/>
      <c r="N34" s="81"/>
    </row>
    <row r="35" spans="1:14" ht="9.75" customHeight="1">
      <c r="A35" s="71" t="s">
        <v>33</v>
      </c>
      <c r="B35" s="78"/>
    </row>
    <row r="36" spans="1:14" ht="9.75" customHeight="1">
      <c r="A36" s="75"/>
    </row>
  </sheetData>
  <mergeCells count="6">
    <mergeCell ref="K33:N34"/>
    <mergeCell ref="B4:B5"/>
    <mergeCell ref="D4:D5"/>
    <mergeCell ref="E4:E5"/>
    <mergeCell ref="F4:H4"/>
    <mergeCell ref="I4:J4"/>
  </mergeCells>
  <phoneticPr fontId="2"/>
  <pageMargins left="0.59055118110236227" right="0.59055118110236227" top="0.39370078740157483" bottom="0.59055118110236227" header="0.51181102362204722" footer="0.19685039370078741"/>
  <pageSetup paperSize="11" scale="88" orientation="portrait" r:id="rId1"/>
  <headerFooter alignWithMargins="0">
    <oddFooter>&amp;C&amp;"ＭＳ Ｐ明朝,標準"&amp;9- 97 -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97</vt:lpstr>
      <vt:lpstr>'97'!Print_Area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2018-05-18T07:03:03Z</dcterms:created>
  <dcterms:modified xsi:type="dcterms:W3CDTF">2018-05-18T07:06:29Z</dcterms:modified>
</cp:coreProperties>
</file>