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\\n1pfl1\☆上下水道課\★管理係\51 決算統計\R4年度\経営比較分析表\"/>
    </mc:Choice>
  </mc:AlternateContent>
  <xr:revisionPtr revIDLastSave="0" documentId="13_ncr:1_{68ED34F5-5338-4885-92A5-B552274D7BE5}" xr6:coauthVersionLast="44" xr6:coauthVersionMax="44" xr10:uidLastSave="{00000000-0000-0000-0000-000000000000}"/>
  <workbookProtection workbookAlgorithmName="SHA-512" workbookHashValue="0Bgxz+Kt7dudnQDu/V+z0HwlLo03GctUKpWrMDVdTXgnQJWrMRtAE/vcAOIVOrFDRaBRXWAdS4EMSJciXCdivg==" workbookSaltValue="dkvCfVU3UptlHt1QLx3Hng==" workbookSpinCount="100000" lockStructure="1"/>
  <bookViews>
    <workbookView xWindow="-120" yWindow="-120" windowWidth="29040" windowHeight="1584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E85" i="4" s="1"/>
  <c r="AH6" i="5"/>
  <c r="AG6" i="5"/>
  <c r="AF6" i="5"/>
  <c r="AE6" i="5"/>
  <c r="AD6" i="5"/>
  <c r="AC6" i="5"/>
  <c r="AB6" i="5"/>
  <c r="AA6" i="5"/>
  <c r="Z6" i="5"/>
  <c r="Y6" i="5"/>
  <c r="X6" i="5"/>
  <c r="W6" i="5"/>
  <c r="AT10" i="4" s="1"/>
  <c r="V6" i="5"/>
  <c r="U6" i="5"/>
  <c r="T6" i="5"/>
  <c r="AT8" i="4" s="1"/>
  <c r="S6" i="5"/>
  <c r="AL8" i="4" s="1"/>
  <c r="R6" i="5"/>
  <c r="AD10" i="4" s="1"/>
  <c r="Q6" i="5"/>
  <c r="P6" i="5"/>
  <c r="P10" i="4" s="1"/>
  <c r="O6" i="5"/>
  <c r="N6" i="5"/>
  <c r="B10" i="4" s="1"/>
  <c r="M6" i="5"/>
  <c r="L6" i="5"/>
  <c r="K6" i="5"/>
  <c r="P8" i="4" s="1"/>
  <c r="J6" i="5"/>
  <c r="I6" i="5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H85" i="4"/>
  <c r="G85" i="4"/>
  <c r="BB10" i="4"/>
  <c r="AL10" i="4"/>
  <c r="W10" i="4"/>
  <c r="I10" i="4"/>
  <c r="BB8" i="4"/>
  <c r="AD8" i="4"/>
  <c r="W8" i="4"/>
  <c r="I8" i="4"/>
  <c r="B8" i="4"/>
  <c r="B6" i="4"/>
</calcChain>
</file>

<file path=xl/sharedStrings.xml><?xml version="1.0" encoding="utf-8"?>
<sst xmlns="http://schemas.openxmlformats.org/spreadsheetml/2006/main" count="236" uniqueCount="116">
  <si>
    <t>経営比較分析表（令和4年度決算）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</si>
  <si>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</si>
  <si>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</si>
  <si>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</si>
  <si>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</si>
  <si>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</si>
  <si>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</si>
  <si>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</si>
  <si>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</si>
  <si>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</si>
  <si>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</si>
  <si>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</si>
  <si>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</si>
  <si>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</si>
  <si>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</si>
  <si>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</si>
  <si>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</si>
  <si>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</si>
  <si>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</si>
  <si>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</si>
  <si>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</si>
  <si>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</si>
  <si>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</si>
  <si>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令和4年度全国平均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</si>
  <si>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</si>
  <si>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</si>
  <si>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</si>
  <si>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</si>
  <si>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</si>
  <si>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</si>
  <si>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</si>
  <si>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</si>
  <si>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</si>
  <si>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</si>
  <si>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</si>
  <si>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</si>
  <si>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</si>
  <si>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</si>
  <si>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</si>
  <si>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</si>
  <si>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</si>
  <si>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</si>
  <si>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</si>
  <si>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</si>
  <si>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</si>
  <si>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</si>
  <si>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</si>
  <si>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</si>
  <si>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</si>
  <si>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</si>
  <si>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</si>
  <si>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</si>
  <si>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</si>
  <si>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</si>
  <si>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</si>
  <si>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</si>
  <si>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</si>
  <si>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</si>
  <si>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</si>
  <si>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</si>
  <si>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</si>
  <si>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</si>
  <si>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</si>
  <si>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</si>
  <si>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</si>
  <si>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</si>
  <si>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</si>
  <si>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</si>
  <si>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</si>
  <si>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</si>
  <si>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</si>
  <si>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</si>
  <si>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</si>
  <si>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</si>
  <si>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</si>
  <si>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</si>
  <si>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</si>
  <si>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</si>
  <si>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</si>
  <si>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</si>
  <si>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</si>
  <si>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</si>
  <si>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</si>
  <si>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</si>
  <si>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</si>
  <si>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</si>
  <si>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</si>
  <si>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</si>
  <si>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</si>
  <si>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</si>
  <si>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</si>
  <si>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</si>
  <si>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</si>
  <si>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</si>
  <si>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</si>
  <si>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</si>
  <si>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石川県　野々市市</t>
  </si>
  <si>
    <t>法適用</t>
  </si>
  <si>
    <t>下水道事業</t>
  </si>
  <si>
    <t>公共下水道</t>
  </si>
  <si>
    <t>Bd2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</si>
  <si>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</si>
  <si>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</si>
  <si>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</si>
  <si>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</si>
  <si>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</si>
  <si>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</si>
  <si>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</si>
  <si>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</si>
  <si>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</si>
  <si>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</si>
  <si>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</si>
  <si>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</si>
  <si>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令和４年９月に下水道使用料を改定したことにより、経常損益を示す「経常収支比率」及び料金水
準の適切性を示す「経費回収率」は、前年度から改善した。改定の影響が通年化する令和５年度
は更に改善する見込みである。
　施設の効率性を示す「施設利用率」については、市単独で下水処理場を有していないため数値を計上していない。</t>
    <phoneticPr fontId="4"/>
  </si>
  <si>
    <t>　償却対象資産の減価償却の状況を示す「有形固定資産減価償却率」については、事業着手が昭和62
年度であり、現有する償却資産が比較的新しいことから、低い水準となっている。また、法定耐用
年数を超えた管渠が存在していないことから、「管渠老朽化率」は計上されていない。</t>
    <phoneticPr fontId="4"/>
  </si>
  <si>
    <t>　下水道使用料の改定により経営は改善したものの、「経常収支比率」及び「経費回収率」は依然100%を下回る状況が続く見込みであることから、引き続き経営改善を図っていく必要がある。
　今後も、定期的に財政状況を検証し、使用料改定の必要性について検討を行っていくことにより、持続可能な公共下水道事業運営の確立に努めていく。</t>
    <rPh sb="1" eb="7">
      <t>ゲスイドウシヨウリョウ</t>
    </rPh>
    <rPh sb="8" eb="10">
      <t>カイテイ</t>
    </rPh>
    <rPh sb="13" eb="15">
      <t>ケイエイ</t>
    </rPh>
    <rPh sb="16" eb="18">
      <t>カイゼン</t>
    </rPh>
    <rPh sb="25" eb="31">
      <t>ケイジョウシュウシヒリツ</t>
    </rPh>
    <rPh sb="32" eb="33">
      <t>オヨ</t>
    </rPh>
    <rPh sb="35" eb="37">
      <t>ケイヒ</t>
    </rPh>
    <rPh sb="37" eb="40">
      <t>カイシュウリツ</t>
    </rPh>
    <rPh sb="42" eb="44">
      <t>イゼン</t>
    </rPh>
    <rPh sb="49" eb="51">
      <t>シタマワ</t>
    </rPh>
    <rPh sb="52" eb="54">
      <t>ジョウキョウ</t>
    </rPh>
    <rPh sb="55" eb="56">
      <t>ツヅ</t>
    </rPh>
    <rPh sb="57" eb="59">
      <t>ミコ</t>
    </rPh>
    <rPh sb="68" eb="69">
      <t>ヒ</t>
    </rPh>
    <rPh sb="70" eb="71">
      <t>ツヅ</t>
    </rPh>
    <rPh sb="72" eb="76">
      <t>ケイエイカイゼン</t>
    </rPh>
    <rPh sb="77" eb="78">
      <t>ハカ</t>
    </rPh>
    <rPh sb="82" eb="84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</si>
</sst>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50-4717-8E83-13DF85723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0.09</c:v>
                </c:pt>
                <c:pt idx="1">
                  <c:v>0.12</c:v>
                </c:pt>
                <c:pt idx="2">
                  <c:v>0.15</c:v>
                </c:pt>
                <c:pt idx="3">
                  <c:v>0.06</c:v>
                </c:pt>
                <c:pt idx="4">
                  <c:v>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50-4717-8E83-13DF85723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17-423B-8D2C-BC84CD81B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59.19</c:v>
                </c:pt>
                <c:pt idx="1">
                  <c:v>61.4</c:v>
                </c:pt>
                <c:pt idx="2">
                  <c:v>61.51</c:v>
                </c:pt>
                <c:pt idx="3">
                  <c:v>51.2</c:v>
                </c:pt>
                <c:pt idx="4">
                  <c:v>57.32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17-423B-8D2C-BC84CD81B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87.1</c:v>
                </c:pt>
                <c:pt idx="1">
                  <c:v>87.34</c:v>
                </c:pt>
                <c:pt idx="2">
                  <c:v>87.22</c:v>
                </c:pt>
                <c:pt idx="3">
                  <c:v>87.6</c:v>
                </c:pt>
                <c:pt idx="4">
                  <c:v>86.63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89-407D-8570-709163038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86.66</c:v>
                </c:pt>
                <c:pt idx="1">
                  <c:v>86.28</c:v>
                </c:pt>
                <c:pt idx="2">
                  <c:v>85.82</c:v>
                </c:pt>
                <c:pt idx="3">
                  <c:v>85.03</c:v>
                </c:pt>
                <c:pt idx="4">
                  <c:v>85.96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89-407D-8570-709163038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93.44</c:v>
                </c:pt>
                <c:pt idx="1">
                  <c:v>90.34</c:v>
                </c:pt>
                <c:pt idx="2">
                  <c:v>89.88</c:v>
                </c:pt>
                <c:pt idx="3">
                  <c:v>88.25</c:v>
                </c:pt>
                <c:pt idx="4">
                  <c:v>93.12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C2-4359-8FDB-898457098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108.43</c:v>
                </c:pt>
                <c:pt idx="1">
                  <c:v>107.15</c:v>
                </c:pt>
                <c:pt idx="2">
                  <c:v>109.91</c:v>
                </c:pt>
                <c:pt idx="3">
                  <c:v>108.61</c:v>
                </c:pt>
                <c:pt idx="4">
                  <c:v>109.58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C2-4359-8FDB-898457098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10.01</c:v>
                </c:pt>
                <c:pt idx="1">
                  <c:v>12.39</c:v>
                </c:pt>
                <c:pt idx="2">
                  <c:v>14.77</c:v>
                </c:pt>
                <c:pt idx="3">
                  <c:v>17.14</c:v>
                </c:pt>
                <c:pt idx="4">
                  <c:v>19.52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96-4C51-B83A-83A35D640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17.350000000000001</c:v>
                </c:pt>
                <c:pt idx="1">
                  <c:v>17.239999999999998</c:v>
                </c:pt>
                <c:pt idx="2">
                  <c:v>15.29</c:v>
                </c:pt>
                <c:pt idx="3">
                  <c:v>17.809999999999999</c:v>
                </c:pt>
                <c:pt idx="4">
                  <c:v>19.96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96-4C51-B83A-83A35D640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47-4586-9CBC-DEB508869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0.01</c:v>
                </c:pt>
                <c:pt idx="1">
                  <c:v>0.11</c:v>
                </c:pt>
                <c:pt idx="2">
                  <c:v>0.11</c:v>
                </c:pt>
                <c:pt idx="3">
                  <c:v>0.64</c:v>
                </c:pt>
                <c:pt idx="4">
                  <c:v>0.83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47-4586-9CBC-DEB508869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55.97</c:v>
                </c:pt>
                <c:pt idx="1">
                  <c:v>71.87</c:v>
                </c:pt>
                <c:pt idx="2">
                  <c:v>86.31</c:v>
                </c:pt>
                <c:pt idx="3">
                  <c:v>103.63</c:v>
                </c:pt>
                <c:pt idx="4">
                  <c:v>107.51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01-413A-907F-FEFD8CE11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12.89</c:v>
                </c:pt>
                <c:pt idx="1">
                  <c:v>15.68</c:v>
                </c:pt>
                <c:pt idx="2">
                  <c:v>9.42</c:v>
                </c:pt>
                <c:pt idx="3">
                  <c:v>11.49</c:v>
                </c:pt>
                <c:pt idx="4">
                  <c:v>5.35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01-413A-907F-FEFD8CE11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58.43</c:v>
                </c:pt>
                <c:pt idx="1">
                  <c:v>43.43</c:v>
                </c:pt>
                <c:pt idx="2">
                  <c:v>39.450000000000003</c:v>
                </c:pt>
                <c:pt idx="3">
                  <c:v>34.44</c:v>
                </c:pt>
                <c:pt idx="4">
                  <c:v>37.479999999999997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11-4A1D-B5D5-3843E0430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54.32</c:v>
                </c:pt>
                <c:pt idx="1">
                  <c:v>46.82</c:v>
                </c:pt>
                <c:pt idx="2">
                  <c:v>47.61</c:v>
                </c:pt>
                <c:pt idx="3">
                  <c:v>52.69</c:v>
                </c:pt>
                <c:pt idx="4">
                  <c:v>59.45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11-4A1D-B5D5-3843E0430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1366.08</c:v>
                </c:pt>
                <c:pt idx="1">
                  <c:v>1326.76</c:v>
                </c:pt>
                <c:pt idx="2">
                  <c:v>1253.6199999999999</c:v>
                </c:pt>
                <c:pt idx="3">
                  <c:v>1195.3</c:v>
                </c:pt>
                <c:pt idx="4">
                  <c:v>1078.92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09-467E-A49E-3762AEDFBE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1000.94</c:v>
                </c:pt>
                <c:pt idx="1">
                  <c:v>1028.05</c:v>
                </c:pt>
                <c:pt idx="2">
                  <c:v>1092.22</c:v>
                </c:pt>
                <c:pt idx="3">
                  <c:v>998.38</c:v>
                </c:pt>
                <c:pt idx="4">
                  <c:v>925.32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09-467E-A49E-3762AEDFBE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84.54</c:v>
                </c:pt>
                <c:pt idx="1">
                  <c:v>83.56</c:v>
                </c:pt>
                <c:pt idx="2">
                  <c:v>85.43</c:v>
                </c:pt>
                <c:pt idx="3">
                  <c:v>84.14</c:v>
                </c:pt>
                <c:pt idx="4">
                  <c:v>90.77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5F-4CB9-845D-16CA66BCA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93.77</c:v>
                </c:pt>
                <c:pt idx="1">
                  <c:v>94.73</c:v>
                </c:pt>
                <c:pt idx="2">
                  <c:v>97.53</c:v>
                </c:pt>
                <c:pt idx="3">
                  <c:v>95.92</c:v>
                </c:pt>
                <c:pt idx="4">
                  <c:v>96.98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5F-4CB9-845D-16CA66BCA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150</c:v>
                </c:pt>
                <c:pt idx="1">
                  <c:v>150</c:v>
                </c:pt>
                <c:pt idx="2">
                  <c:v>147.26</c:v>
                </c:pt>
                <c:pt idx="3">
                  <c:v>150</c:v>
                </c:pt>
                <c:pt idx="4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70-4793-BF2D-2EEFF6CF84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165.57</c:v>
                </c:pt>
                <c:pt idx="1">
                  <c:v>160.91</c:v>
                </c:pt>
                <c:pt idx="2">
                  <c:v>155.83000000000001</c:v>
                </c:pt>
                <c:pt idx="3">
                  <c:v>156.75</c:v>
                </c:pt>
                <c:pt idx="4">
                  <c:v>153.54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70-4793-BF2D-2EEFF6CF84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【106.11】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【652.82】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【138.29】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【7.62】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Normal="100" workbookViewId="0">
      <selection activeCell="B1" sqref="B1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67" t="s">
        <v>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</row>
    <row r="3" spans="1:78" ht="9.75" customHeight="1" x14ac:dyDescent="0.15">
      <c r="A3" s="2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</row>
    <row r="4" spans="1:78" ht="9.75" customHeight="1" x14ac:dyDescent="0.15">
      <c r="A4" s="2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68" t="str">
        <f>データ!H6</f>
        <v>石川県　野々市市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7" t="s">
        <v>1</v>
      </c>
      <c r="C7" s="47"/>
      <c r="D7" s="47"/>
      <c r="E7" s="47"/>
      <c r="F7" s="47"/>
      <c r="G7" s="47"/>
      <c r="H7" s="47"/>
      <c r="I7" s="47" t="s">
        <v>2</v>
      </c>
      <c r="J7" s="47"/>
      <c r="K7" s="47"/>
      <c r="L7" s="47"/>
      <c r="M7" s="47"/>
      <c r="N7" s="47"/>
      <c r="O7" s="47"/>
      <c r="P7" s="47" t="s">
        <v>3</v>
      </c>
      <c r="Q7" s="47"/>
      <c r="R7" s="47"/>
      <c r="S7" s="47"/>
      <c r="T7" s="47"/>
      <c r="U7" s="47"/>
      <c r="V7" s="47"/>
      <c r="W7" s="47" t="s">
        <v>4</v>
      </c>
      <c r="X7" s="47"/>
      <c r="Y7" s="47"/>
      <c r="Z7" s="47"/>
      <c r="AA7" s="47"/>
      <c r="AB7" s="47"/>
      <c r="AC7" s="47"/>
      <c r="AD7" s="47" t="s">
        <v>5</v>
      </c>
      <c r="AE7" s="47"/>
      <c r="AF7" s="47"/>
      <c r="AG7" s="47"/>
      <c r="AH7" s="47"/>
      <c r="AI7" s="47"/>
      <c r="AJ7" s="47"/>
      <c r="AK7" s="3"/>
      <c r="AL7" s="47" t="s">
        <v>6</v>
      </c>
      <c r="AM7" s="47"/>
      <c r="AN7" s="47"/>
      <c r="AO7" s="47"/>
      <c r="AP7" s="47"/>
      <c r="AQ7" s="47"/>
      <c r="AR7" s="47"/>
      <c r="AS7" s="47"/>
      <c r="AT7" s="47" t="s">
        <v>7</v>
      </c>
      <c r="AU7" s="47"/>
      <c r="AV7" s="47"/>
      <c r="AW7" s="47"/>
      <c r="AX7" s="47"/>
      <c r="AY7" s="47"/>
      <c r="AZ7" s="47"/>
      <c r="BA7" s="47"/>
      <c r="BB7" s="47" t="s">
        <v>8</v>
      </c>
      <c r="BC7" s="47"/>
      <c r="BD7" s="47"/>
      <c r="BE7" s="47"/>
      <c r="BF7" s="47"/>
      <c r="BG7" s="47"/>
      <c r="BH7" s="47"/>
      <c r="BI7" s="47"/>
      <c r="BJ7" s="3"/>
      <c r="BK7" s="3"/>
      <c r="BL7" s="69" t="s">
        <v>9</v>
      </c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1"/>
    </row>
    <row r="8" spans="1:78" ht="18.75" customHeight="1" x14ac:dyDescent="0.15">
      <c r="A8" s="2"/>
      <c r="B8" s="65" t="str">
        <f>データ!I6</f>
        <v>法適用</v>
      </c>
      <c r="C8" s="65"/>
      <c r="D8" s="65"/>
      <c r="E8" s="65"/>
      <c r="F8" s="65"/>
      <c r="G8" s="65"/>
      <c r="H8" s="65"/>
      <c r="I8" s="65" t="str">
        <f>データ!J6</f>
        <v>下水道事業</v>
      </c>
      <c r="J8" s="65"/>
      <c r="K8" s="65"/>
      <c r="L8" s="65"/>
      <c r="M8" s="65"/>
      <c r="N8" s="65"/>
      <c r="O8" s="65"/>
      <c r="P8" s="65" t="str">
        <f>データ!K6</f>
        <v>公共下水道</v>
      </c>
      <c r="Q8" s="65"/>
      <c r="R8" s="65"/>
      <c r="S8" s="65"/>
      <c r="T8" s="65"/>
      <c r="U8" s="65"/>
      <c r="V8" s="65"/>
      <c r="W8" s="65" t="str">
        <f>データ!L6</f>
        <v>Bd2</v>
      </c>
      <c r="X8" s="65"/>
      <c r="Y8" s="65"/>
      <c r="Z8" s="65"/>
      <c r="AA8" s="65"/>
      <c r="AB8" s="65"/>
      <c r="AC8" s="65"/>
      <c r="AD8" s="66" t="str">
        <f>データ!$M$6</f>
        <v>非設置</v>
      </c>
      <c r="AE8" s="66"/>
      <c r="AF8" s="66"/>
      <c r="AG8" s="66"/>
      <c r="AH8" s="66"/>
      <c r="AI8" s="66"/>
      <c r="AJ8" s="66"/>
      <c r="AK8" s="3"/>
      <c r="AL8" s="46">
        <f>データ!S6</f>
        <v>54130</v>
      </c>
      <c r="AM8" s="46"/>
      <c r="AN8" s="46"/>
      <c r="AO8" s="46"/>
      <c r="AP8" s="46"/>
      <c r="AQ8" s="46"/>
      <c r="AR8" s="46"/>
      <c r="AS8" s="46"/>
      <c r="AT8" s="45">
        <f>データ!T6</f>
        <v>13.56</v>
      </c>
      <c r="AU8" s="45"/>
      <c r="AV8" s="45"/>
      <c r="AW8" s="45"/>
      <c r="AX8" s="45"/>
      <c r="AY8" s="45"/>
      <c r="AZ8" s="45"/>
      <c r="BA8" s="45"/>
      <c r="BB8" s="45">
        <f>データ!U6</f>
        <v>3991.89</v>
      </c>
      <c r="BC8" s="45"/>
      <c r="BD8" s="45"/>
      <c r="BE8" s="45"/>
      <c r="BF8" s="45"/>
      <c r="BG8" s="45"/>
      <c r="BH8" s="45"/>
      <c r="BI8" s="45"/>
      <c r="BJ8" s="3"/>
      <c r="BK8" s="3"/>
      <c r="BL8" s="61" t="s">
        <v>10</v>
      </c>
      <c r="BM8" s="62"/>
      <c r="BN8" s="63" t="s">
        <v>11</v>
      </c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4"/>
    </row>
    <row r="9" spans="1:78" ht="18.75" customHeight="1" x14ac:dyDescent="0.15">
      <c r="A9" s="2"/>
      <c r="B9" s="47" t="s">
        <v>12</v>
      </c>
      <c r="C9" s="47"/>
      <c r="D9" s="47"/>
      <c r="E9" s="47"/>
      <c r="F9" s="47"/>
      <c r="G9" s="47"/>
      <c r="H9" s="47"/>
      <c r="I9" s="47" t="s">
        <v>13</v>
      </c>
      <c r="J9" s="47"/>
      <c r="K9" s="47"/>
      <c r="L9" s="47"/>
      <c r="M9" s="47"/>
      <c r="N9" s="47"/>
      <c r="O9" s="47"/>
      <c r="P9" s="47" t="s">
        <v>14</v>
      </c>
      <c r="Q9" s="47"/>
      <c r="R9" s="47"/>
      <c r="S9" s="47"/>
      <c r="T9" s="47"/>
      <c r="U9" s="47"/>
      <c r="V9" s="47"/>
      <c r="W9" s="47" t="s">
        <v>15</v>
      </c>
      <c r="X9" s="47"/>
      <c r="Y9" s="47"/>
      <c r="Z9" s="47"/>
      <c r="AA9" s="47"/>
      <c r="AB9" s="47"/>
      <c r="AC9" s="47"/>
      <c r="AD9" s="47" t="s">
        <v>16</v>
      </c>
      <c r="AE9" s="47"/>
      <c r="AF9" s="47"/>
      <c r="AG9" s="47"/>
      <c r="AH9" s="47"/>
      <c r="AI9" s="47"/>
      <c r="AJ9" s="47"/>
      <c r="AK9" s="3"/>
      <c r="AL9" s="47" t="s">
        <v>17</v>
      </c>
      <c r="AM9" s="47"/>
      <c r="AN9" s="47"/>
      <c r="AO9" s="47"/>
      <c r="AP9" s="47"/>
      <c r="AQ9" s="47"/>
      <c r="AR9" s="47"/>
      <c r="AS9" s="47"/>
      <c r="AT9" s="47" t="s">
        <v>18</v>
      </c>
      <c r="AU9" s="47"/>
      <c r="AV9" s="47"/>
      <c r="AW9" s="47"/>
      <c r="AX9" s="47"/>
      <c r="AY9" s="47"/>
      <c r="AZ9" s="47"/>
      <c r="BA9" s="47"/>
      <c r="BB9" s="47" t="s">
        <v>19</v>
      </c>
      <c r="BC9" s="47"/>
      <c r="BD9" s="47"/>
      <c r="BE9" s="47"/>
      <c r="BF9" s="47"/>
      <c r="BG9" s="47"/>
      <c r="BH9" s="47"/>
      <c r="BI9" s="47"/>
      <c r="BJ9" s="3"/>
      <c r="BK9" s="3"/>
      <c r="BL9" s="48" t="s">
        <v>20</v>
      </c>
      <c r="BM9" s="49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15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>
        <f>データ!O6</f>
        <v>51.5</v>
      </c>
      <c r="J10" s="45"/>
      <c r="K10" s="45"/>
      <c r="L10" s="45"/>
      <c r="M10" s="45"/>
      <c r="N10" s="45"/>
      <c r="O10" s="45"/>
      <c r="P10" s="45">
        <f>データ!P6</f>
        <v>99.64</v>
      </c>
      <c r="Q10" s="45"/>
      <c r="R10" s="45"/>
      <c r="S10" s="45"/>
      <c r="T10" s="45"/>
      <c r="U10" s="45"/>
      <c r="V10" s="45"/>
      <c r="W10" s="45">
        <f>データ!Q6</f>
        <v>104.75</v>
      </c>
      <c r="X10" s="45"/>
      <c r="Y10" s="45"/>
      <c r="Z10" s="45"/>
      <c r="AA10" s="45"/>
      <c r="AB10" s="45"/>
      <c r="AC10" s="45"/>
      <c r="AD10" s="46">
        <f>データ!R6</f>
        <v>2827</v>
      </c>
      <c r="AE10" s="46"/>
      <c r="AF10" s="46"/>
      <c r="AG10" s="46"/>
      <c r="AH10" s="46"/>
      <c r="AI10" s="46"/>
      <c r="AJ10" s="46"/>
      <c r="AK10" s="2"/>
      <c r="AL10" s="46">
        <f>データ!V6</f>
        <v>53759</v>
      </c>
      <c r="AM10" s="46"/>
      <c r="AN10" s="46"/>
      <c r="AO10" s="46"/>
      <c r="AP10" s="46"/>
      <c r="AQ10" s="46"/>
      <c r="AR10" s="46"/>
      <c r="AS10" s="46"/>
      <c r="AT10" s="45">
        <f>データ!W6</f>
        <v>10.81</v>
      </c>
      <c r="AU10" s="45"/>
      <c r="AV10" s="45"/>
      <c r="AW10" s="45"/>
      <c r="AX10" s="45"/>
      <c r="AY10" s="45"/>
      <c r="AZ10" s="45"/>
      <c r="BA10" s="45"/>
      <c r="BB10" s="45">
        <f>データ!X6</f>
        <v>4973.08</v>
      </c>
      <c r="BC10" s="45"/>
      <c r="BD10" s="45"/>
      <c r="BE10" s="45"/>
      <c r="BF10" s="45"/>
      <c r="BG10" s="45"/>
      <c r="BH10" s="45"/>
      <c r="BI10" s="45"/>
      <c r="BJ10" s="2"/>
      <c r="BK10" s="2"/>
      <c r="BL10" s="52" t="s">
        <v>22</v>
      </c>
      <c r="BM10" s="53"/>
      <c r="BN10" s="54" t="s">
        <v>23</v>
      </c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15">
      <c r="A14" s="2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38" t="s">
        <v>26</v>
      </c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40"/>
    </row>
    <row r="15" spans="1:78" ht="13.5" customHeight="1" x14ac:dyDescent="0.15">
      <c r="A15" s="2"/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7"/>
      <c r="BK15" s="2"/>
      <c r="BL15" s="41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3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9" t="s">
        <v>113</v>
      </c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1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9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1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9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1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9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1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9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1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9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1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9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1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9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1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9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1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9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1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9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1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9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1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9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1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9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1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9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1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9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1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9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1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9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1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9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1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9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1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9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1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9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1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9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1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9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1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9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1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9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1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9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1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9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1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2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4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8" t="s">
        <v>27</v>
      </c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40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1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3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9" t="s">
        <v>114</v>
      </c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1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9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1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9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1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9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1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9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1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9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1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9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1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9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1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9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1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9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1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9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1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9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1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9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1"/>
    </row>
    <row r="60" spans="1:78" ht="13.5" customHeight="1" x14ac:dyDescent="0.15">
      <c r="A60" s="2"/>
      <c r="B60" s="35" t="s">
        <v>28</v>
      </c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7"/>
      <c r="BK60" s="2"/>
      <c r="BL60" s="29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1"/>
    </row>
    <row r="61" spans="1:78" ht="13.5" customHeight="1" x14ac:dyDescent="0.15">
      <c r="A61" s="2"/>
      <c r="B61" s="35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7"/>
      <c r="BK61" s="2"/>
      <c r="BL61" s="29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1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9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1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2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4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8" t="s">
        <v>29</v>
      </c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40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1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3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9" t="s">
        <v>115</v>
      </c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1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9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1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9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1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9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1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9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1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9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1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9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1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9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1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9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1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9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1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9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1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9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1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9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1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9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1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9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1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9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1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2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4"/>
    </row>
    <row r="83" spans="1:78" x14ac:dyDescent="0.15">
      <c r="C83" s="44" t="s">
        <v>30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【106.11】</v>
      </c>
      <c r="F85" s="12" t="str">
        <f>データ!AT6</f>
        <v>【3.15】</v>
      </c>
      <c r="G85" s="12" t="str">
        <f>データ!BE6</f>
        <v>【73.44】</v>
      </c>
      <c r="H85" s="12" t="str">
        <f>データ!BP6</f>
        <v>【652.82】</v>
      </c>
      <c r="I85" s="12" t="str">
        <f>データ!CA6</f>
        <v>【97.61】</v>
      </c>
      <c r="J85" s="12" t="str">
        <f>データ!CL6</f>
        <v>【138.29】</v>
      </c>
      <c r="K85" s="12" t="str">
        <f>データ!CW6</f>
        <v>【59.10】</v>
      </c>
      <c r="L85" s="12" t="str">
        <f>データ!DH6</f>
        <v>【95.82】</v>
      </c>
      <c r="M85" s="12" t="str">
        <f>データ!DS6</f>
        <v>【39.74】</v>
      </c>
      <c r="N85" s="12" t="str">
        <f>データ!ED6</f>
        <v>【7.62】</v>
      </c>
      <c r="O85" s="12" t="str">
        <f>データ!EO6</f>
        <v>【0.23】</v>
      </c>
    </row>
  </sheetData>
  <sheetProtection algorithmName="SHA-512" hashValue="PVPcfaq2q4CqthCdpDAIPIhNuWclHA0UQXV8iqRSO2qq2BUF1PQg37xToQSxwE/gGdD7mUmAgN8tl6eRzsAUqg==" saltValue="h+7qUYFD1RSiaZxVuGHe3A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I9:O9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3" t="s">
        <v>52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9" t="s">
        <v>53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54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8" x14ac:dyDescent="0.15">
      <c r="A4" s="14" t="s">
        <v>55</v>
      </c>
      <c r="B4" s="16"/>
      <c r="C4" s="16"/>
      <c r="D4" s="16"/>
      <c r="E4" s="16"/>
      <c r="F4" s="16"/>
      <c r="G4" s="16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56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57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58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59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60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61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62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63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64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65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66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8" x14ac:dyDescent="0.15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15">
      <c r="A6" s="14" t="s">
        <v>95</v>
      </c>
      <c r="B6" s="19">
        <f>B7</f>
        <v>2022</v>
      </c>
      <c r="C6" s="19">
        <f t="shared" ref="C6:X6" si="3">C7</f>
        <v>172120</v>
      </c>
      <c r="D6" s="19">
        <f t="shared" si="3"/>
        <v>46</v>
      </c>
      <c r="E6" s="19">
        <f t="shared" si="3"/>
        <v>17</v>
      </c>
      <c r="F6" s="19">
        <f t="shared" si="3"/>
        <v>1</v>
      </c>
      <c r="G6" s="19">
        <f t="shared" si="3"/>
        <v>0</v>
      </c>
      <c r="H6" s="19" t="str">
        <f t="shared" si="3"/>
        <v>石川県　野々市市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公共下水道</v>
      </c>
      <c r="L6" s="19" t="str">
        <f t="shared" si="3"/>
        <v>Bd2</v>
      </c>
      <c r="M6" s="19" t="str">
        <f t="shared" si="3"/>
        <v>非設置</v>
      </c>
      <c r="N6" s="20" t="str">
        <f t="shared" si="3"/>
        <v>-</v>
      </c>
      <c r="O6" s="20">
        <f t="shared" si="3"/>
        <v>51.5</v>
      </c>
      <c r="P6" s="20">
        <f t="shared" si="3"/>
        <v>99.64</v>
      </c>
      <c r="Q6" s="20">
        <f t="shared" si="3"/>
        <v>104.75</v>
      </c>
      <c r="R6" s="20">
        <f t="shared" si="3"/>
        <v>2827</v>
      </c>
      <c r="S6" s="20">
        <f t="shared" si="3"/>
        <v>54130</v>
      </c>
      <c r="T6" s="20">
        <f t="shared" si="3"/>
        <v>13.56</v>
      </c>
      <c r="U6" s="20">
        <f t="shared" si="3"/>
        <v>3991.89</v>
      </c>
      <c r="V6" s="20">
        <f t="shared" si="3"/>
        <v>53759</v>
      </c>
      <c r="W6" s="20">
        <f t="shared" si="3"/>
        <v>10.81</v>
      </c>
      <c r="X6" s="20">
        <f t="shared" si="3"/>
        <v>4973.08</v>
      </c>
      <c r="Y6" s="21">
        <f>IF(Y7="",NA(),Y7)</f>
        <v>93.44</v>
      </c>
      <c r="Z6" s="21">
        <f t="shared" ref="Z6:AH6" si="4">IF(Z7="",NA(),Z7)</f>
        <v>90.34</v>
      </c>
      <c r="AA6" s="21">
        <f t="shared" si="4"/>
        <v>89.88</v>
      </c>
      <c r="AB6" s="21">
        <f t="shared" si="4"/>
        <v>88.25</v>
      </c>
      <c r="AC6" s="21">
        <f t="shared" si="4"/>
        <v>93.12</v>
      </c>
      <c r="AD6" s="21">
        <f t="shared" si="4"/>
        <v>108.43</v>
      </c>
      <c r="AE6" s="21">
        <f t="shared" si="4"/>
        <v>107.15</v>
      </c>
      <c r="AF6" s="21">
        <f t="shared" si="4"/>
        <v>109.91</v>
      </c>
      <c r="AG6" s="21">
        <f t="shared" si="4"/>
        <v>108.61</v>
      </c>
      <c r="AH6" s="21">
        <f t="shared" si="4"/>
        <v>109.58</v>
      </c>
      <c r="AI6" s="20" t="str">
        <f>IF(AI7="","",IF(AI7="-","【-】","【"&amp;SUBSTITUTE(TEXT(AI7,"#,##0.00"),"-","△")&amp;"】"))</f>
        <v>【106.11】</v>
      </c>
      <c r="AJ6" s="21">
        <f>IF(AJ7="",NA(),AJ7)</f>
        <v>55.97</v>
      </c>
      <c r="AK6" s="21">
        <f t="shared" ref="AK6:AS6" si="5">IF(AK7="",NA(),AK7)</f>
        <v>71.87</v>
      </c>
      <c r="AL6" s="21">
        <f t="shared" si="5"/>
        <v>86.31</v>
      </c>
      <c r="AM6" s="21">
        <f t="shared" si="5"/>
        <v>103.63</v>
      </c>
      <c r="AN6" s="21">
        <f t="shared" si="5"/>
        <v>107.51</v>
      </c>
      <c r="AO6" s="21">
        <f t="shared" si="5"/>
        <v>12.89</v>
      </c>
      <c r="AP6" s="21">
        <f t="shared" si="5"/>
        <v>15.68</v>
      </c>
      <c r="AQ6" s="21">
        <f t="shared" si="5"/>
        <v>9.42</v>
      </c>
      <c r="AR6" s="21">
        <f t="shared" si="5"/>
        <v>11.49</v>
      </c>
      <c r="AS6" s="21">
        <f t="shared" si="5"/>
        <v>5.35</v>
      </c>
      <c r="AT6" s="20" t="str">
        <f>IF(AT7="","",IF(AT7="-","【-】","【"&amp;SUBSTITUTE(TEXT(AT7,"#,##0.00"),"-","△")&amp;"】"))</f>
        <v>【3.15】</v>
      </c>
      <c r="AU6" s="21">
        <f>IF(AU7="",NA(),AU7)</f>
        <v>58.43</v>
      </c>
      <c r="AV6" s="21">
        <f t="shared" ref="AV6:BD6" si="6">IF(AV7="",NA(),AV7)</f>
        <v>43.43</v>
      </c>
      <c r="AW6" s="21">
        <f t="shared" si="6"/>
        <v>39.450000000000003</v>
      </c>
      <c r="AX6" s="21">
        <f t="shared" si="6"/>
        <v>34.44</v>
      </c>
      <c r="AY6" s="21">
        <f t="shared" si="6"/>
        <v>37.479999999999997</v>
      </c>
      <c r="AZ6" s="21">
        <f t="shared" si="6"/>
        <v>54.32</v>
      </c>
      <c r="BA6" s="21">
        <f t="shared" si="6"/>
        <v>46.82</v>
      </c>
      <c r="BB6" s="21">
        <f t="shared" si="6"/>
        <v>47.61</v>
      </c>
      <c r="BC6" s="21">
        <f t="shared" si="6"/>
        <v>52.69</v>
      </c>
      <c r="BD6" s="21">
        <f t="shared" si="6"/>
        <v>59.45</v>
      </c>
      <c r="BE6" s="20" t="str">
        <f>IF(BE7="","",IF(BE7="-","【-】","【"&amp;SUBSTITUTE(TEXT(BE7,"#,##0.00"),"-","△")&amp;"】"))</f>
        <v>【73.44】</v>
      </c>
      <c r="BF6" s="21">
        <f>IF(BF7="",NA(),BF7)</f>
        <v>1366.08</v>
      </c>
      <c r="BG6" s="21">
        <f t="shared" ref="BG6:BO6" si="7">IF(BG7="",NA(),BG7)</f>
        <v>1326.76</v>
      </c>
      <c r="BH6" s="21">
        <f t="shared" si="7"/>
        <v>1253.6199999999999</v>
      </c>
      <c r="BI6" s="21">
        <f t="shared" si="7"/>
        <v>1195.3</v>
      </c>
      <c r="BJ6" s="21">
        <f t="shared" si="7"/>
        <v>1078.92</v>
      </c>
      <c r="BK6" s="21">
        <f t="shared" si="7"/>
        <v>1000.94</v>
      </c>
      <c r="BL6" s="21">
        <f t="shared" si="7"/>
        <v>1028.05</v>
      </c>
      <c r="BM6" s="21">
        <f t="shared" si="7"/>
        <v>1092.22</v>
      </c>
      <c r="BN6" s="21">
        <f t="shared" si="7"/>
        <v>998.38</v>
      </c>
      <c r="BO6" s="21">
        <f t="shared" si="7"/>
        <v>925.32</v>
      </c>
      <c r="BP6" s="20" t="str">
        <f>IF(BP7="","",IF(BP7="-","【-】","【"&amp;SUBSTITUTE(TEXT(BP7,"#,##0.00"),"-","△")&amp;"】"))</f>
        <v>【652.82】</v>
      </c>
      <c r="BQ6" s="21">
        <f>IF(BQ7="",NA(),BQ7)</f>
        <v>84.54</v>
      </c>
      <c r="BR6" s="21">
        <f t="shared" ref="BR6:BZ6" si="8">IF(BR7="",NA(),BR7)</f>
        <v>83.56</v>
      </c>
      <c r="BS6" s="21">
        <f t="shared" si="8"/>
        <v>85.43</v>
      </c>
      <c r="BT6" s="21">
        <f t="shared" si="8"/>
        <v>84.14</v>
      </c>
      <c r="BU6" s="21">
        <f t="shared" si="8"/>
        <v>90.77</v>
      </c>
      <c r="BV6" s="21">
        <f t="shared" si="8"/>
        <v>93.77</v>
      </c>
      <c r="BW6" s="21">
        <f t="shared" si="8"/>
        <v>94.73</v>
      </c>
      <c r="BX6" s="21">
        <f t="shared" si="8"/>
        <v>97.53</v>
      </c>
      <c r="BY6" s="21">
        <f t="shared" si="8"/>
        <v>95.92</v>
      </c>
      <c r="BZ6" s="21">
        <f t="shared" si="8"/>
        <v>96.98</v>
      </c>
      <c r="CA6" s="20" t="str">
        <f>IF(CA7="","",IF(CA7="-","【-】","【"&amp;SUBSTITUTE(TEXT(CA7,"#,##0.00"),"-","△")&amp;"】"))</f>
        <v>【97.61】</v>
      </c>
      <c r="CB6" s="21">
        <f>IF(CB7="",NA(),CB7)</f>
        <v>150</v>
      </c>
      <c r="CC6" s="21">
        <f t="shared" ref="CC6:CK6" si="9">IF(CC7="",NA(),CC7)</f>
        <v>150</v>
      </c>
      <c r="CD6" s="21">
        <f t="shared" si="9"/>
        <v>147.26</v>
      </c>
      <c r="CE6" s="21">
        <f t="shared" si="9"/>
        <v>150</v>
      </c>
      <c r="CF6" s="21">
        <f t="shared" si="9"/>
        <v>150</v>
      </c>
      <c r="CG6" s="21">
        <f t="shared" si="9"/>
        <v>165.57</v>
      </c>
      <c r="CH6" s="21">
        <f t="shared" si="9"/>
        <v>160.91</v>
      </c>
      <c r="CI6" s="21">
        <f t="shared" si="9"/>
        <v>155.83000000000001</v>
      </c>
      <c r="CJ6" s="21">
        <f t="shared" si="9"/>
        <v>156.75</v>
      </c>
      <c r="CK6" s="21">
        <f t="shared" si="9"/>
        <v>153.54</v>
      </c>
      <c r="CL6" s="20" t="str">
        <f>IF(CL7="","",IF(CL7="-","【-】","【"&amp;SUBSTITUTE(TEXT(CL7,"#,##0.00"),"-","△")&amp;"】"))</f>
        <v>【138.29】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 t="str">
        <f t="shared" si="10"/>
        <v>-</v>
      </c>
      <c r="CQ6" s="21" t="str">
        <f t="shared" si="10"/>
        <v>-</v>
      </c>
      <c r="CR6" s="21">
        <f t="shared" si="10"/>
        <v>59.19</v>
      </c>
      <c r="CS6" s="21">
        <f t="shared" si="10"/>
        <v>61.4</v>
      </c>
      <c r="CT6" s="21">
        <f t="shared" si="10"/>
        <v>61.51</v>
      </c>
      <c r="CU6" s="21">
        <f t="shared" si="10"/>
        <v>51.2</v>
      </c>
      <c r="CV6" s="21">
        <f t="shared" si="10"/>
        <v>57.32</v>
      </c>
      <c r="CW6" s="20" t="str">
        <f>IF(CW7="","",IF(CW7="-","【-】","【"&amp;SUBSTITUTE(TEXT(CW7,"#,##0.00"),"-","△")&amp;"】"))</f>
        <v>【59.10】</v>
      </c>
      <c r="CX6" s="21">
        <f>IF(CX7="",NA(),CX7)</f>
        <v>87.1</v>
      </c>
      <c r="CY6" s="21">
        <f t="shared" ref="CY6:DG6" si="11">IF(CY7="",NA(),CY7)</f>
        <v>87.34</v>
      </c>
      <c r="CZ6" s="21">
        <f t="shared" si="11"/>
        <v>87.22</v>
      </c>
      <c r="DA6" s="21">
        <f t="shared" si="11"/>
        <v>87.6</v>
      </c>
      <c r="DB6" s="21">
        <f t="shared" si="11"/>
        <v>86.63</v>
      </c>
      <c r="DC6" s="21">
        <f t="shared" si="11"/>
        <v>86.66</v>
      </c>
      <c r="DD6" s="21">
        <f t="shared" si="11"/>
        <v>86.28</v>
      </c>
      <c r="DE6" s="21">
        <f t="shared" si="11"/>
        <v>85.82</v>
      </c>
      <c r="DF6" s="21">
        <f t="shared" si="11"/>
        <v>85.03</v>
      </c>
      <c r="DG6" s="21">
        <f t="shared" si="11"/>
        <v>85.96</v>
      </c>
      <c r="DH6" s="20" t="str">
        <f>IF(DH7="","",IF(DH7="-","【-】","【"&amp;SUBSTITUTE(TEXT(DH7,"#,##0.00"),"-","△")&amp;"】"))</f>
        <v>【95.82】</v>
      </c>
      <c r="DI6" s="21">
        <f>IF(DI7="",NA(),DI7)</f>
        <v>10.01</v>
      </c>
      <c r="DJ6" s="21">
        <f t="shared" ref="DJ6:DR6" si="12">IF(DJ7="",NA(),DJ7)</f>
        <v>12.39</v>
      </c>
      <c r="DK6" s="21">
        <f t="shared" si="12"/>
        <v>14.77</v>
      </c>
      <c r="DL6" s="21">
        <f t="shared" si="12"/>
        <v>17.14</v>
      </c>
      <c r="DM6" s="21">
        <f t="shared" si="12"/>
        <v>19.52</v>
      </c>
      <c r="DN6" s="21">
        <f t="shared" si="12"/>
        <v>17.350000000000001</v>
      </c>
      <c r="DO6" s="21">
        <f t="shared" si="12"/>
        <v>17.239999999999998</v>
      </c>
      <c r="DP6" s="21">
        <f t="shared" si="12"/>
        <v>15.29</v>
      </c>
      <c r="DQ6" s="21">
        <f t="shared" si="12"/>
        <v>17.809999999999999</v>
      </c>
      <c r="DR6" s="21">
        <f t="shared" si="12"/>
        <v>19.96</v>
      </c>
      <c r="DS6" s="20" t="str">
        <f>IF(DS7="","",IF(DS7="-","【-】","【"&amp;SUBSTITUTE(TEXT(DS7,"#,##0.00"),"-","△")&amp;"】"))</f>
        <v>【39.74】</v>
      </c>
      <c r="DT6" s="20">
        <f>IF(DT7="",NA(),DT7)</f>
        <v>0</v>
      </c>
      <c r="DU6" s="20">
        <f t="shared" ref="DU6:EC6" si="13">IF(DU7="",NA(),DU7)</f>
        <v>0</v>
      </c>
      <c r="DV6" s="20">
        <f t="shared" si="13"/>
        <v>0</v>
      </c>
      <c r="DW6" s="20">
        <f t="shared" si="13"/>
        <v>0</v>
      </c>
      <c r="DX6" s="20">
        <f t="shared" si="13"/>
        <v>0</v>
      </c>
      <c r="DY6" s="21">
        <f t="shared" si="13"/>
        <v>0.01</v>
      </c>
      <c r="DZ6" s="21">
        <f t="shared" si="13"/>
        <v>0.11</v>
      </c>
      <c r="EA6" s="21">
        <f t="shared" si="13"/>
        <v>0.11</v>
      </c>
      <c r="EB6" s="21">
        <f t="shared" si="13"/>
        <v>0.64</v>
      </c>
      <c r="EC6" s="21">
        <f t="shared" si="13"/>
        <v>0.83</v>
      </c>
      <c r="ED6" s="20" t="str">
        <f>IF(ED7="","",IF(ED7="-","【-】","【"&amp;SUBSTITUTE(TEXT(ED7,"#,##0.00"),"-","△")&amp;"】"))</f>
        <v>【7.62】</v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0.09</v>
      </c>
      <c r="EK6" s="21">
        <f t="shared" si="14"/>
        <v>0.12</v>
      </c>
      <c r="EL6" s="21">
        <f t="shared" si="14"/>
        <v>0.15</v>
      </c>
      <c r="EM6" s="21">
        <f t="shared" si="14"/>
        <v>0.06</v>
      </c>
      <c r="EN6" s="21">
        <f t="shared" si="14"/>
        <v>0.09</v>
      </c>
      <c r="EO6" s="20" t="str">
        <f>IF(EO7="","",IF(EO7="-","【-】","【"&amp;SUBSTITUTE(TEXT(EO7,"#,##0.00"),"-","△")&amp;"】"))</f>
        <v>【0.23】</v>
      </c>
    </row>
    <row r="7" spans="1:148" s="22" customFormat="1" x14ac:dyDescent="0.15">
      <c r="A7" s="14"/>
      <c r="B7" s="23">
        <v>2022</v>
      </c>
      <c r="C7" s="23">
        <v>172120</v>
      </c>
      <c r="D7" s="23">
        <v>46</v>
      </c>
      <c r="E7" s="23">
        <v>17</v>
      </c>
      <c r="F7" s="23">
        <v>1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51.5</v>
      </c>
      <c r="P7" s="24">
        <v>99.64</v>
      </c>
      <c r="Q7" s="24">
        <v>104.75</v>
      </c>
      <c r="R7" s="24">
        <v>2827</v>
      </c>
      <c r="S7" s="24">
        <v>54130</v>
      </c>
      <c r="T7" s="24">
        <v>13.56</v>
      </c>
      <c r="U7" s="24">
        <v>3991.89</v>
      </c>
      <c r="V7" s="24">
        <v>53759</v>
      </c>
      <c r="W7" s="24">
        <v>10.81</v>
      </c>
      <c r="X7" s="24">
        <v>4973.08</v>
      </c>
      <c r="Y7" s="24">
        <v>93.44</v>
      </c>
      <c r="Z7" s="24">
        <v>90.34</v>
      </c>
      <c r="AA7" s="24">
        <v>89.88</v>
      </c>
      <c r="AB7" s="24">
        <v>88.25</v>
      </c>
      <c r="AC7" s="24">
        <v>93.12</v>
      </c>
      <c r="AD7" s="24">
        <v>108.43</v>
      </c>
      <c r="AE7" s="24">
        <v>107.15</v>
      </c>
      <c r="AF7" s="24">
        <v>109.91</v>
      </c>
      <c r="AG7" s="24">
        <v>108.61</v>
      </c>
      <c r="AH7" s="24">
        <v>109.58</v>
      </c>
      <c r="AI7" s="24">
        <v>106.11</v>
      </c>
      <c r="AJ7" s="24">
        <v>55.97</v>
      </c>
      <c r="AK7" s="24">
        <v>71.87</v>
      </c>
      <c r="AL7" s="24">
        <v>86.31</v>
      </c>
      <c r="AM7" s="24">
        <v>103.63</v>
      </c>
      <c r="AN7" s="24">
        <v>107.51</v>
      </c>
      <c r="AO7" s="24">
        <v>12.89</v>
      </c>
      <c r="AP7" s="24">
        <v>15.68</v>
      </c>
      <c r="AQ7" s="24">
        <v>9.42</v>
      </c>
      <c r="AR7" s="24">
        <v>11.49</v>
      </c>
      <c r="AS7" s="24">
        <v>5.35</v>
      </c>
      <c r="AT7" s="24">
        <v>3.15</v>
      </c>
      <c r="AU7" s="24">
        <v>58.43</v>
      </c>
      <c r="AV7" s="24">
        <v>43.43</v>
      </c>
      <c r="AW7" s="24">
        <v>39.450000000000003</v>
      </c>
      <c r="AX7" s="24">
        <v>34.44</v>
      </c>
      <c r="AY7" s="24">
        <v>37.479999999999997</v>
      </c>
      <c r="AZ7" s="24">
        <v>54.32</v>
      </c>
      <c r="BA7" s="24">
        <v>46.82</v>
      </c>
      <c r="BB7" s="24">
        <v>47.61</v>
      </c>
      <c r="BC7" s="24">
        <v>52.69</v>
      </c>
      <c r="BD7" s="24">
        <v>59.45</v>
      </c>
      <c r="BE7" s="24">
        <v>73.44</v>
      </c>
      <c r="BF7" s="24">
        <v>1366.08</v>
      </c>
      <c r="BG7" s="24">
        <v>1326.76</v>
      </c>
      <c r="BH7" s="24">
        <v>1253.6199999999999</v>
      </c>
      <c r="BI7" s="24">
        <v>1195.3</v>
      </c>
      <c r="BJ7" s="24">
        <v>1078.92</v>
      </c>
      <c r="BK7" s="24">
        <v>1000.94</v>
      </c>
      <c r="BL7" s="24">
        <v>1028.05</v>
      </c>
      <c r="BM7" s="24">
        <v>1092.22</v>
      </c>
      <c r="BN7" s="24">
        <v>998.38</v>
      </c>
      <c r="BO7" s="24">
        <v>925.32</v>
      </c>
      <c r="BP7" s="24">
        <v>652.82000000000005</v>
      </c>
      <c r="BQ7" s="24">
        <v>84.54</v>
      </c>
      <c r="BR7" s="24">
        <v>83.56</v>
      </c>
      <c r="BS7" s="24">
        <v>85.43</v>
      </c>
      <c r="BT7" s="24">
        <v>84.14</v>
      </c>
      <c r="BU7" s="24">
        <v>90.77</v>
      </c>
      <c r="BV7" s="24">
        <v>93.77</v>
      </c>
      <c r="BW7" s="24">
        <v>94.73</v>
      </c>
      <c r="BX7" s="24">
        <v>97.53</v>
      </c>
      <c r="BY7" s="24">
        <v>95.92</v>
      </c>
      <c r="BZ7" s="24">
        <v>96.98</v>
      </c>
      <c r="CA7" s="24">
        <v>97.61</v>
      </c>
      <c r="CB7" s="24">
        <v>150</v>
      </c>
      <c r="CC7" s="24">
        <v>150</v>
      </c>
      <c r="CD7" s="24">
        <v>147.26</v>
      </c>
      <c r="CE7" s="24">
        <v>150</v>
      </c>
      <c r="CF7" s="24">
        <v>150</v>
      </c>
      <c r="CG7" s="24">
        <v>165.57</v>
      </c>
      <c r="CH7" s="24">
        <v>160.91</v>
      </c>
      <c r="CI7" s="24">
        <v>155.83000000000001</v>
      </c>
      <c r="CJ7" s="24">
        <v>156.75</v>
      </c>
      <c r="CK7" s="24">
        <v>153.54</v>
      </c>
      <c r="CL7" s="24">
        <v>138.29</v>
      </c>
      <c r="CM7" s="24" t="s">
        <v>102</v>
      </c>
      <c r="CN7" s="24" t="s">
        <v>102</v>
      </c>
      <c r="CO7" s="24" t="s">
        <v>102</v>
      </c>
      <c r="CP7" s="24" t="s">
        <v>102</v>
      </c>
      <c r="CQ7" s="24" t="s">
        <v>102</v>
      </c>
      <c r="CR7" s="24">
        <v>59.19</v>
      </c>
      <c r="CS7" s="24">
        <v>61.4</v>
      </c>
      <c r="CT7" s="24">
        <v>61.51</v>
      </c>
      <c r="CU7" s="24">
        <v>51.2</v>
      </c>
      <c r="CV7" s="24">
        <v>57.32</v>
      </c>
      <c r="CW7" s="24">
        <v>59.1</v>
      </c>
      <c r="CX7" s="24">
        <v>87.1</v>
      </c>
      <c r="CY7" s="24">
        <v>87.34</v>
      </c>
      <c r="CZ7" s="24">
        <v>87.22</v>
      </c>
      <c r="DA7" s="24">
        <v>87.6</v>
      </c>
      <c r="DB7" s="24">
        <v>86.63</v>
      </c>
      <c r="DC7" s="24">
        <v>86.66</v>
      </c>
      <c r="DD7" s="24">
        <v>86.28</v>
      </c>
      <c r="DE7" s="24">
        <v>85.82</v>
      </c>
      <c r="DF7" s="24">
        <v>85.03</v>
      </c>
      <c r="DG7" s="24">
        <v>85.96</v>
      </c>
      <c r="DH7" s="24">
        <v>95.82</v>
      </c>
      <c r="DI7" s="24">
        <v>10.01</v>
      </c>
      <c r="DJ7" s="24">
        <v>12.39</v>
      </c>
      <c r="DK7" s="24">
        <v>14.77</v>
      </c>
      <c r="DL7" s="24">
        <v>17.14</v>
      </c>
      <c r="DM7" s="24">
        <v>19.52</v>
      </c>
      <c r="DN7" s="24">
        <v>17.350000000000001</v>
      </c>
      <c r="DO7" s="24">
        <v>17.239999999999998</v>
      </c>
      <c r="DP7" s="24">
        <v>15.29</v>
      </c>
      <c r="DQ7" s="24">
        <v>17.809999999999999</v>
      </c>
      <c r="DR7" s="24">
        <v>19.96</v>
      </c>
      <c r="DS7" s="24">
        <v>39.74</v>
      </c>
      <c r="DT7" s="24">
        <v>0</v>
      </c>
      <c r="DU7" s="24">
        <v>0</v>
      </c>
      <c r="DV7" s="24">
        <v>0</v>
      </c>
      <c r="DW7" s="24">
        <v>0</v>
      </c>
      <c r="DX7" s="24">
        <v>0</v>
      </c>
      <c r="DY7" s="24">
        <v>0.01</v>
      </c>
      <c r="DZ7" s="24">
        <v>0.11</v>
      </c>
      <c r="EA7" s="24">
        <v>0.11</v>
      </c>
      <c r="EB7" s="24">
        <v>0.64</v>
      </c>
      <c r="EC7" s="24">
        <v>0.83</v>
      </c>
      <c r="ED7" s="24">
        <v>7.62</v>
      </c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0.09</v>
      </c>
      <c r="EK7" s="24">
        <v>0.12</v>
      </c>
      <c r="EL7" s="24">
        <v>0.15</v>
      </c>
      <c r="EM7" s="24">
        <v>0.06</v>
      </c>
      <c r="EN7" s="24">
        <v>0.09</v>
      </c>
      <c r="EO7" s="24">
        <v>0.23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 t="shared" ref="B10:C10" si="15">DATEVALUE($B7+12-B11&amp;"/1/"&amp;B12)</f>
        <v>47484</v>
      </c>
      <c r="C10" s="28">
        <f t="shared" si="15"/>
        <v>47849</v>
      </c>
      <c r="D10" s="28">
        <f>DATEVALUE($B7+12-D11&amp;"/1/"&amp;D12)</f>
        <v>48215</v>
      </c>
      <c r="E10" s="28">
        <f>DATEVALUE($B7+12-E11&amp;"/1/"&amp;E12)</f>
        <v>48582</v>
      </c>
      <c r="F10" s="28">
        <f>DATEVALUE($B7+12-F11&amp;"/1/"&amp;F12)</f>
        <v>48948</v>
      </c>
    </row>
    <row r="11" spans="1:148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108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15">
      <c r="B13" t="s">
        <v>110</v>
      </c>
      <c r="C13" t="s">
        <v>111</v>
      </c>
      <c r="D13" t="s">
        <v>111</v>
      </c>
      <c r="E13" t="s">
        <v>111</v>
      </c>
      <c r="F13" t="s">
        <v>111</v>
      </c>
      <c r="G13" t="s">
        <v>112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dcterms:created xsi:type="dcterms:W3CDTF">2023-12-12T00:46:18Z</dcterms:created>
  <dcterms:modified xsi:type="dcterms:W3CDTF">2024-03-29T00:16:31Z</dcterms:modified>
  <cp:category/>
</cp:coreProperties>
</file>